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hidePivotFieldList="1" defaultThemeVersion="166925"/>
  <mc:AlternateContent xmlns:mc="http://schemas.openxmlformats.org/markup-compatibility/2006">
    <mc:Choice Requires="x15">
      <x15ac:absPath xmlns:x15ac="http://schemas.microsoft.com/office/spreadsheetml/2010/11/ac" url="C:\Users\ilewis\Desktop\Badminton\"/>
    </mc:Choice>
  </mc:AlternateContent>
  <xr:revisionPtr revIDLastSave="0" documentId="13_ncr:1_{FA97303E-7712-4947-9F36-33703538EE33}" xr6:coauthVersionLast="47" xr6:coauthVersionMax="47" xr10:uidLastSave="{00000000-0000-0000-0000-000000000000}"/>
  <bookViews>
    <workbookView xWindow="-855" yWindow="-16320" windowWidth="29040" windowHeight="15840" xr2:uid="{71AED1C5-9027-4E36-A1BA-B72CA4A51BCA}"/>
  </bookViews>
  <sheets>
    <sheet name="Upcoming" sheetId="2" r:id="rId1"/>
    <sheet name="Fixtures" sheetId="1" r:id="rId2"/>
  </sheets>
  <definedNames>
    <definedName name="Slicer_Status">#N/A</definedName>
    <definedName name="Slicer_Status1">#N/A</definedName>
    <definedName name="Slicer_Team">#N/A</definedName>
    <definedName name="Slicer_Upcoming">#N/A</definedName>
  </definedNames>
  <calcPr calcId="191029"/>
  <pivotCaches>
    <pivotCache cacheId="34" r:id="rId3"/>
  </pivotCaches>
  <extLst>
    <ext xmlns:x14="http://schemas.microsoft.com/office/spreadsheetml/2009/9/main" uri="{BBE1A952-AA13-448e-AADC-164F8A28A991}">
      <x14:slicerCaches>
        <x14:slicerCache r:id="rId4"/>
        <x14:slicerCache r:id="rId5"/>
        <x14:slicerCache r:id="rId6"/>
        <x14:slicerCache r:id="rId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 i="1" l="1"/>
  <c r="P3" i="1"/>
  <c r="P4" i="1"/>
  <c r="P5" i="1"/>
  <c r="P6" i="1"/>
  <c r="P7" i="1"/>
  <c r="P8" i="1"/>
  <c r="P9" i="1"/>
  <c r="P10" i="1"/>
  <c r="P11" i="1"/>
  <c r="P12" i="1"/>
  <c r="P13" i="1"/>
  <c r="P14" i="1"/>
  <c r="P15" i="1"/>
  <c r="P16" i="1"/>
  <c r="P24" i="1"/>
  <c r="N24" i="1" s="1"/>
  <c r="P17" i="1"/>
  <c r="P18" i="1"/>
  <c r="P19" i="1"/>
  <c r="P20" i="1"/>
  <c r="P21" i="1"/>
  <c r="P22" i="1"/>
  <c r="P23" i="1"/>
  <c r="P25" i="1"/>
  <c r="P26" i="1"/>
  <c r="P27" i="1"/>
  <c r="P28" i="1"/>
  <c r="P29" i="1"/>
  <c r="P30" i="1"/>
  <c r="P31" i="1"/>
  <c r="P32" i="1"/>
  <c r="P33" i="1"/>
  <c r="P34" i="1"/>
  <c r="P35" i="1"/>
  <c r="P36" i="1"/>
  <c r="P37" i="1"/>
  <c r="P38" i="1"/>
  <c r="P39" i="1"/>
  <c r="O39" i="1" s="1"/>
  <c r="P40" i="1"/>
  <c r="P41" i="1"/>
  <c r="P42" i="1"/>
  <c r="P43" i="1"/>
  <c r="O43" i="1" s="1"/>
  <c r="P44" i="1"/>
  <c r="O44" i="1" s="1"/>
  <c r="P45" i="1"/>
  <c r="P46" i="1"/>
  <c r="N46" i="1" s="1"/>
  <c r="P47" i="1"/>
  <c r="J47" i="1"/>
  <c r="J46" i="1"/>
  <c r="J45" i="1"/>
  <c r="J44" i="1"/>
  <c r="J43" i="1"/>
  <c r="J42" i="1"/>
  <c r="J41" i="1"/>
  <c r="J40" i="1"/>
  <c r="J39" i="1"/>
  <c r="J38" i="1"/>
  <c r="J37" i="1"/>
  <c r="J36" i="1"/>
  <c r="J35" i="1"/>
  <c r="J34" i="1"/>
  <c r="J33" i="1"/>
  <c r="J32" i="1"/>
  <c r="J31" i="1"/>
  <c r="J30" i="1"/>
  <c r="J29" i="1"/>
  <c r="J28" i="1"/>
  <c r="J27" i="1"/>
  <c r="J26" i="1"/>
  <c r="J25" i="1"/>
  <c r="J23" i="1"/>
  <c r="J22" i="1"/>
  <c r="J21" i="1"/>
  <c r="J20" i="1"/>
  <c r="J19" i="1"/>
  <c r="J18" i="1"/>
  <c r="J17" i="1"/>
  <c r="J24" i="1"/>
  <c r="L2" i="1"/>
  <c r="L3" i="1"/>
  <c r="L4" i="1"/>
  <c r="L5" i="1"/>
  <c r="L6" i="1"/>
  <c r="L7" i="1"/>
  <c r="L8" i="1"/>
  <c r="L9" i="1"/>
  <c r="L10" i="1"/>
  <c r="L11" i="1"/>
  <c r="L12" i="1"/>
  <c r="M4" i="1"/>
  <c r="O4" i="1"/>
  <c r="M5" i="1"/>
  <c r="N5" i="1"/>
  <c r="O21" i="1"/>
  <c r="O30" i="1"/>
  <c r="N15" i="1"/>
  <c r="L22" i="1"/>
  <c r="L31" i="1"/>
  <c r="O27" i="1"/>
  <c r="O33" i="1"/>
  <c r="O10" i="1"/>
  <c r="O41" i="1"/>
  <c r="L29" i="1"/>
  <c r="O8" i="1"/>
  <c r="O42" i="1"/>
  <c r="O16" i="1"/>
  <c r="O37" i="1"/>
  <c r="L36" i="1"/>
  <c r="L23" i="1"/>
  <c r="O17" i="1"/>
  <c r="O34" i="1"/>
  <c r="O20" i="1"/>
  <c r="O45" i="1"/>
  <c r="O47" i="1"/>
  <c r="N12" i="1"/>
  <c r="L26" i="1"/>
  <c r="O19" i="1"/>
  <c r="O28" i="1"/>
  <c r="O14" i="1"/>
  <c r="N6" i="1"/>
  <c r="N25" i="1"/>
  <c r="L32" i="1"/>
  <c r="O40" i="1"/>
  <c r="O11" i="1"/>
  <c r="O13" i="1"/>
  <c r="N38" i="1"/>
  <c r="O18" i="1"/>
  <c r="O7" i="1"/>
  <c r="O15" i="1"/>
  <c r="O22" i="1"/>
  <c r="O31" i="1"/>
  <c r="O9" i="1"/>
  <c r="O3" i="1"/>
  <c r="O29" i="1"/>
  <c r="O36" i="1"/>
  <c r="O23" i="1"/>
  <c r="O2" i="1"/>
  <c r="O32" i="1"/>
  <c r="N22" i="1"/>
  <c r="N31" i="1"/>
  <c r="N9" i="1"/>
  <c r="N27" i="1"/>
  <c r="N3" i="1"/>
  <c r="N29" i="1"/>
  <c r="N36" i="1"/>
  <c r="N17" i="1"/>
  <c r="N2" i="1"/>
  <c r="N32" i="1"/>
  <c r="M35" i="1"/>
  <c r="M21" i="1"/>
  <c r="M30" i="1"/>
  <c r="M46" i="1"/>
  <c r="M15" i="1"/>
  <c r="M22" i="1"/>
  <c r="M31" i="1"/>
  <c r="M9" i="1"/>
  <c r="M39" i="1"/>
  <c r="M27" i="1"/>
  <c r="M33" i="1"/>
  <c r="M10" i="1"/>
  <c r="M41" i="1"/>
  <c r="M3" i="1"/>
  <c r="M29" i="1"/>
  <c r="M8" i="1"/>
  <c r="M42" i="1"/>
  <c r="M43" i="1"/>
  <c r="M16" i="1"/>
  <c r="M37" i="1"/>
  <c r="M24" i="1"/>
  <c r="M36" i="1"/>
  <c r="M23" i="1"/>
  <c r="M17" i="1"/>
  <c r="M34" i="1"/>
  <c r="M20" i="1"/>
  <c r="M45" i="1"/>
  <c r="M47" i="1"/>
  <c r="M12" i="1"/>
  <c r="M2" i="1"/>
  <c r="M26" i="1"/>
  <c r="M19" i="1"/>
  <c r="M28" i="1"/>
  <c r="M44" i="1"/>
  <c r="M14" i="1"/>
  <c r="M6" i="1"/>
  <c r="M25" i="1"/>
  <c r="M32" i="1"/>
  <c r="M40" i="1"/>
  <c r="M11" i="1"/>
  <c r="M13" i="1"/>
  <c r="M38" i="1"/>
  <c r="M18" i="1"/>
  <c r="M7" i="1"/>
  <c r="N35" i="1"/>
  <c r="N23" i="1" l="1"/>
  <c r="N20" i="1"/>
  <c r="N21" i="1"/>
  <c r="N43" i="1"/>
  <c r="N44" i="1"/>
  <c r="N8" i="1"/>
  <c r="N26" i="1"/>
  <c r="O26" i="1"/>
  <c r="N4" i="1"/>
  <c r="L33" i="1"/>
  <c r="N11" i="1"/>
  <c r="L25" i="1"/>
  <c r="O24" i="1"/>
  <c r="L40" i="1"/>
  <c r="L16" i="1"/>
  <c r="L41" i="1"/>
  <c r="L47" i="1"/>
  <c r="L39" i="1"/>
  <c r="L15" i="1"/>
  <c r="L46" i="1"/>
  <c r="L38" i="1"/>
  <c r="L30" i="1"/>
  <c r="L21" i="1"/>
  <c r="L14" i="1"/>
  <c r="N41" i="1"/>
  <c r="L45" i="1"/>
  <c r="L37" i="1"/>
  <c r="L20" i="1"/>
  <c r="L13" i="1"/>
  <c r="L24" i="1"/>
  <c r="L44" i="1"/>
  <c r="L28" i="1"/>
  <c r="L19" i="1"/>
  <c r="O25" i="1"/>
  <c r="O12" i="1"/>
  <c r="L43" i="1"/>
  <c r="L35" i="1"/>
  <c r="L27" i="1"/>
  <c r="L18" i="1"/>
  <c r="L42" i="1"/>
  <c r="L34" i="1"/>
  <c r="L17" i="1"/>
  <c r="N30" i="1"/>
  <c r="N33" i="1"/>
  <c r="O5" i="1"/>
  <c r="N37" i="1"/>
  <c r="N7" i="1"/>
  <c r="N18" i="1"/>
  <c r="O6" i="1"/>
  <c r="N13" i="1"/>
  <c r="N47" i="1"/>
  <c r="N39" i="1"/>
  <c r="N42" i="1"/>
  <c r="N34" i="1"/>
  <c r="N28" i="1"/>
  <c r="N14" i="1"/>
  <c r="N10" i="1"/>
  <c r="O46" i="1"/>
  <c r="O38" i="1"/>
  <c r="N45" i="1"/>
  <c r="N16" i="1"/>
  <c r="N40" i="1"/>
  <c r="N19" i="1"/>
  <c r="O35" i="1"/>
</calcChain>
</file>

<file path=xl/sharedStrings.xml><?xml version="1.0" encoding="utf-8"?>
<sst xmlns="http://schemas.openxmlformats.org/spreadsheetml/2006/main" count="415" uniqueCount="109">
  <si>
    <t>Home Team</t>
  </si>
  <si>
    <t>Away Team</t>
  </si>
  <si>
    <t>Status</t>
  </si>
  <si>
    <t>Match Date </t>
  </si>
  <si>
    <t>Time</t>
  </si>
  <si>
    <t>Courts</t>
  </si>
  <si>
    <t>Score</t>
  </si>
  <si>
    <t>Eagles Ladies 4</t>
  </si>
  <si>
    <t>PLD</t>
  </si>
  <si>
    <t> Wed, 3 Nov 2021</t>
  </si>
  <si>
    <t>3 - 0</t>
  </si>
  <si>
    <t>TBP</t>
  </si>
  <si>
    <t> Wed, 26 Jan 2022</t>
  </si>
  <si>
    <t>Bourne Ladies 4</t>
  </si>
  <si>
    <t> Fri, 25 Feb 2022</t>
  </si>
  <si>
    <t>SHB Ladies 4C</t>
  </si>
  <si>
    <t> Fri, 4 Mar 2022</t>
  </si>
  <si>
    <t>Burnside Ladies 4</t>
  </si>
  <si>
    <t> Fri, 25 Mar 2022</t>
  </si>
  <si>
    <t>Hawley Ladies 4B</t>
  </si>
  <si>
    <t> Fri, 8 Apr 2022</t>
  </si>
  <si>
    <t> Fri, 6 May 2022</t>
  </si>
  <si>
    <t> Thu, 12 May 2022</t>
  </si>
  <si>
    <t>Team</t>
  </si>
  <si>
    <t>Ladies 4</t>
  </si>
  <si>
    <t>Division</t>
  </si>
  <si>
    <t>Aloes Mens 4</t>
  </si>
  <si>
    <t> Fri, 5 Nov 2021</t>
  </si>
  <si>
    <t>Eagles Mens 4</t>
  </si>
  <si>
    <t> Fri, 19 Nov 2021</t>
  </si>
  <si>
    <t> Tue, 7 Dec 2021</t>
  </si>
  <si>
    <t>Nomads Mens 4</t>
  </si>
  <si>
    <t> Fri, 11 Feb 2022</t>
  </si>
  <si>
    <t> Thu, 24 Feb 2022</t>
  </si>
  <si>
    <t> Tue, 1 Mar 2022</t>
  </si>
  <si>
    <t>Fleet Mens 4</t>
  </si>
  <si>
    <t> Fri, 22 Apr 2022</t>
  </si>
  <si>
    <t>Burnside Mens 4</t>
  </si>
  <si>
    <t>Mens 4</t>
  </si>
  <si>
    <t>1 - 2</t>
  </si>
  <si>
    <t>Eagles Mixed 4A</t>
  </si>
  <si>
    <t> Fri, 29 Oct 2021</t>
  </si>
  <si>
    <t>0 - 3</t>
  </si>
  <si>
    <t>Eagles Mixed 4B</t>
  </si>
  <si>
    <t> Tue, 2 Nov 2021</t>
  </si>
  <si>
    <t>Yateley Family Mixed 4</t>
  </si>
  <si>
    <t> Tue, 30 Nov 2021</t>
  </si>
  <si>
    <t>Aloes Mixed 4</t>
  </si>
  <si>
    <t> Tue, 14 Dec 2021</t>
  </si>
  <si>
    <t> Sun, 20 Feb 2022</t>
  </si>
  <si>
    <t> Tue, 22 Mar 2022</t>
  </si>
  <si>
    <t>Parkside Mixed 4</t>
  </si>
  <si>
    <t> Tue, 26 Apr 2022</t>
  </si>
  <si>
    <t>Fosters Mixed 4</t>
  </si>
  <si>
    <t> Tue, 10 May 2022</t>
  </si>
  <si>
    <t> Thu, 19 May 2022</t>
  </si>
  <si>
    <t>2 - 1</t>
  </si>
  <si>
    <t>Mixed 4A</t>
  </si>
  <si>
    <t>Mixed 4B</t>
  </si>
  <si>
    <t> Fri, 26 Nov 2021</t>
  </si>
  <si>
    <t> Fri, 17 Dec 2021</t>
  </si>
  <si>
    <t> Thu, 10 Feb 2022</t>
  </si>
  <si>
    <t> Tue, 22 Feb 2022</t>
  </si>
  <si>
    <t> Fri, 11 Mar 2022</t>
  </si>
  <si>
    <t> Sun, 27 Mar 2022</t>
  </si>
  <si>
    <t> Mon, 4 Apr 2022</t>
  </si>
  <si>
    <t> Fri, 13 May 2022</t>
  </si>
  <si>
    <t>Eagles Mixed 6</t>
  </si>
  <si>
    <t> Thu, 21 Oct 2021</t>
  </si>
  <si>
    <t> Thu, 2 Dec 2021</t>
  </si>
  <si>
    <t>9 - 0</t>
  </si>
  <si>
    <t>SHB Mixed 6B</t>
  </si>
  <si>
    <t> Fri, 7 Jan 2022</t>
  </si>
  <si>
    <t> Sun, 23 Jan 2022</t>
  </si>
  <si>
    <t> Tue, 1 Feb 2022</t>
  </si>
  <si>
    <t>Aloes Mixed 6</t>
  </si>
  <si>
    <t> Fri, 18 Feb 2022</t>
  </si>
  <si>
    <t>Nomads Mixed 6</t>
  </si>
  <si>
    <t> Fri, 18 Mar 2022</t>
  </si>
  <si>
    <t>Yateley Family Mixed 6</t>
  </si>
  <si>
    <t> Fri, 1 Apr 2022</t>
  </si>
  <si>
    <t> Wed, 13 Apr 2022</t>
  </si>
  <si>
    <t>Hawley Mixed 6B</t>
  </si>
  <si>
    <t> Fri, 29 Apr 2022</t>
  </si>
  <si>
    <t>7 - 2</t>
  </si>
  <si>
    <t>Mixed 6</t>
  </si>
  <si>
    <t>Date</t>
  </si>
  <si>
    <t>Day</t>
  </si>
  <si>
    <t>Year</t>
  </si>
  <si>
    <t>Month</t>
  </si>
  <si>
    <t>W/L/D</t>
  </si>
  <si>
    <t>L</t>
  </si>
  <si>
    <t>W</t>
  </si>
  <si>
    <t>Upcoming</t>
  </si>
  <si>
    <t>Club Night</t>
  </si>
  <si>
    <t>Y</t>
  </si>
  <si>
    <t>N</t>
  </si>
  <si>
    <t>Fri</t>
  </si>
  <si>
    <t>Tue</t>
  </si>
  <si>
    <t>Wed</t>
  </si>
  <si>
    <t>Mon</t>
  </si>
  <si>
    <t>Sun</t>
  </si>
  <si>
    <t>Results</t>
  </si>
  <si>
    <t>Div</t>
  </si>
  <si>
    <t>Upcoming Matches</t>
  </si>
  <si>
    <t>Results to date</t>
  </si>
  <si>
    <t>Thu</t>
  </si>
  <si>
    <t>0 - 9</t>
  </si>
  <si>
    <t> Mon, 21 Feb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</si>
</sst>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0"/>
      <name val="Calibri"/>
      <family val="2"/>
      <scheme val="minor"/>
    </font>
  </fonts>
  <fills count="4">
    <fill>
      <patternFill patternType="none"/>
    </fill>
    <fill>
      <patternFill patternType="gray125"/>
    </fill>
    <fill>
      <patternFill patternType="solid">
        <fgColor theme="4"/>
        <bgColor indexed="64"/>
      </patternFill>
    </fill>
    <fill>
      <patternFill patternType="solid">
        <fgColor theme="9"/>
        <bgColor indexed="64"/>
      </patternFill>
    </fill>
  </fills>
  <borders count="1">
    <border>
      <left/>
      <right/>
      <top/>
      <bottom/>
      <diagonal/>
    </border>
  </borders>
  <cellStyleXfs count="1">
    <xf numFmtId="0" fontId="0" fillId="0" borderId="0"/>
  </cellStyleXfs>
  <cellXfs count="12">
    <xf numFmtId="0" fontId="0" fillId="0" borderId="0" xfId="0"/>
    <xf numFmtId="20" fontId="0" fillId="0" borderId="0" xfId="0" applyNumberFormat="1"/>
    <xf numFmtId="0" fontId="0" fillId="0" borderId="0" xfId="0" applyAlignment="1">
      <alignment horizontal="left"/>
    </xf>
    <xf numFmtId="15" fontId="0" fillId="0" borderId="0" xfId="0" applyNumberFormat="1" applyAlignment="1">
      <alignment horizontal="left"/>
    </xf>
    <xf numFmtId="20" fontId="0" fillId="0" borderId="0" xfId="0" applyNumberFormat="1" applyAlignment="1">
      <alignment horizontal="left"/>
    </xf>
    <xf numFmtId="16" fontId="0" fillId="0" borderId="0" xfId="0" quotePrefix="1" applyNumberFormat="1" applyAlignment="1">
      <alignment horizontal="left"/>
    </xf>
    <xf numFmtId="0" fontId="0" fillId="0" borderId="0" xfId="0" quotePrefix="1" applyNumberFormat="1" applyAlignment="1">
      <alignment horizontal="left"/>
    </xf>
    <xf numFmtId="0" fontId="0" fillId="0" borderId="0" xfId="0" pivotButton="1"/>
    <xf numFmtId="0" fontId="0" fillId="0" borderId="0" xfId="0" applyNumberFormat="1"/>
    <xf numFmtId="0" fontId="1" fillId="2" borderId="0" xfId="0" applyFont="1" applyFill="1" applyAlignment="1">
      <alignment horizontal="left"/>
    </xf>
    <xf numFmtId="0" fontId="1" fillId="3" borderId="0" xfId="0" applyFont="1" applyFill="1" applyAlignment="1">
      <alignment horizontal="left"/>
    </xf>
    <xf numFmtId="16" fontId="0" fillId="0" borderId="0" xfId="0" applyNumberFormat="1"/>
  </cellXfs>
  <cellStyles count="1">
    <cellStyle name="Normal" xfId="0" builtinId="0"/>
  </cellStyles>
  <dxfs count="29">
    <dxf>
      <numFmt numFmtId="20" formatCode="dd\-mmm\-yy"/>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numFmt numFmtId="25" formatCode="hh:mm"/>
      <alignment horizontal="left" vertical="bottom" textRotation="0" wrapText="0" indent="0" justifyLastLine="0" shrinkToFit="0" readingOrder="0"/>
    </dxf>
    <dxf>
      <numFmt numFmtId="20" formatCode="dd\-mmm\-yy"/>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ont>
        <b/>
        <i val="0"/>
        <color theme="0"/>
      </font>
      <fill>
        <patternFill>
          <bgColor rgb="FF7030A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0" tint="-0.14996795556505021"/>
        </patternFill>
      </fill>
    </dxf>
    <dxf>
      <font>
        <b/>
        <i val="0"/>
        <color rgb="FF00B050"/>
      </font>
      <fill>
        <patternFill>
          <bgColor theme="9" tint="0.79998168889431442"/>
        </patternFill>
      </fill>
    </dxf>
    <dxf>
      <font>
        <b/>
        <i val="0"/>
        <color rgb="FFFF0000"/>
      </font>
      <fill>
        <patternFill>
          <bgColor theme="5" tint="0.79998168889431442"/>
        </patternFill>
      </fill>
    </dxf>
    <dxf>
      <fill>
        <patternFill>
          <bgColor theme="0"/>
        </patternFill>
      </fill>
    </dxf>
    <dxf>
      <font>
        <b/>
        <i val="0"/>
        <color theme="5"/>
      </font>
      <fill>
        <patternFill>
          <bgColor theme="7" tint="0.79998168889431442"/>
        </patternFill>
      </fill>
    </dxf>
    <dxf>
      <font>
        <b/>
        <i val="0"/>
        <color theme="0"/>
      </font>
      <fill>
        <patternFill>
          <bgColor rgb="FF7030A0"/>
        </patternFill>
      </fill>
    </dxf>
    <dxf>
      <font>
        <b/>
        <i val="0"/>
        <color theme="0"/>
      </font>
      <fill>
        <patternFill>
          <bgColor rgb="FF7030A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pivotCacheDefinition" Target="pivotCache/pivotCacheDefinition1.xml"/><Relationship Id="rId7" Type="http://schemas.microsoft.com/office/2007/relationships/slicerCache" Target="slicerCaches/slicerCache4.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calcChain" Target="calcChain.xml"/><Relationship Id="rId5" Type="http://schemas.microsoft.com/office/2007/relationships/slicerCache" Target="slicerCaches/slicerCache2.xml"/><Relationship Id="rId10" Type="http://schemas.openxmlformats.org/officeDocument/2006/relationships/sharedStrings" Target="sharedStrings.xml"/><Relationship Id="rId4" Type="http://schemas.microsoft.com/office/2007/relationships/slicerCache" Target="slicerCaches/slicerCache1.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4</xdr:col>
      <xdr:colOff>301625</xdr:colOff>
      <xdr:row>0</xdr:row>
      <xdr:rowOff>0</xdr:rowOff>
    </xdr:from>
    <xdr:to>
      <xdr:col>14</xdr:col>
      <xdr:colOff>314325</xdr:colOff>
      <xdr:row>5</xdr:row>
      <xdr:rowOff>0</xdr:rowOff>
    </xdr:to>
    <mc:AlternateContent xmlns:mc="http://schemas.openxmlformats.org/markup-compatibility/2006" xmlns:a14="http://schemas.microsoft.com/office/drawing/2010/main">
      <mc:Choice Requires="a14">
        <xdr:graphicFrame macro="">
          <xdr:nvGraphicFramePr>
            <xdr:cNvPr id="2" name="Team">
              <a:extLst>
                <a:ext uri="{FF2B5EF4-FFF2-40B4-BE49-F238E27FC236}">
                  <a16:creationId xmlns:a16="http://schemas.microsoft.com/office/drawing/2014/main" id="{7A59AF12-DA65-40E6-A7FD-A7391D363497}"/>
                </a:ext>
              </a:extLst>
            </xdr:cNvPr>
            <xdr:cNvGraphicFramePr/>
          </xdr:nvGraphicFramePr>
          <xdr:xfrm>
            <a:off x="0" y="0"/>
            <a:ext cx="0" cy="0"/>
          </xdr:xfrm>
          <a:graphic>
            <a:graphicData uri="http://schemas.microsoft.com/office/drawing/2010/slicer">
              <sle:slicer xmlns:sle="http://schemas.microsoft.com/office/drawing/2010/slicer" name="Team"/>
            </a:graphicData>
          </a:graphic>
        </xdr:graphicFrame>
      </mc:Choice>
      <mc:Fallback xmlns="">
        <xdr:sp macro="" textlink="">
          <xdr:nvSpPr>
            <xdr:cNvPr id="0" name=""/>
            <xdr:cNvSpPr>
              <a:spLocks noTextEdit="1"/>
            </xdr:cNvSpPr>
          </xdr:nvSpPr>
          <xdr:spPr>
            <a:xfrm>
              <a:off x="2466975" y="0"/>
              <a:ext cx="7067550" cy="90487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2</xdr:col>
      <xdr:colOff>330200</xdr:colOff>
      <xdr:row>0</xdr:row>
      <xdr:rowOff>0</xdr:rowOff>
    </xdr:from>
    <xdr:to>
      <xdr:col>4</xdr:col>
      <xdr:colOff>301625</xdr:colOff>
      <xdr:row>5</xdr:row>
      <xdr:rowOff>3174</xdr:rowOff>
    </xdr:to>
    <mc:AlternateContent xmlns:mc="http://schemas.openxmlformats.org/markup-compatibility/2006" xmlns:a14="http://schemas.microsoft.com/office/drawing/2010/main">
      <mc:Choice Requires="a14">
        <xdr:graphicFrame macro="">
          <xdr:nvGraphicFramePr>
            <xdr:cNvPr id="3" name="Status">
              <a:extLst>
                <a:ext uri="{FF2B5EF4-FFF2-40B4-BE49-F238E27FC236}">
                  <a16:creationId xmlns:a16="http://schemas.microsoft.com/office/drawing/2014/main" id="{EDAECF36-9B7D-4FCC-ADA2-8D2A281F6D3F}"/>
                </a:ext>
              </a:extLst>
            </xdr:cNvPr>
            <xdr:cNvGraphicFramePr/>
          </xdr:nvGraphicFramePr>
          <xdr:xfrm>
            <a:off x="0" y="0"/>
            <a:ext cx="0" cy="0"/>
          </xdr:xfrm>
          <a:graphic>
            <a:graphicData uri="http://schemas.microsoft.com/office/drawing/2010/slicer">
              <sle:slicer xmlns:sle="http://schemas.microsoft.com/office/drawing/2010/slicer" name="Status"/>
            </a:graphicData>
          </a:graphic>
        </xdr:graphicFrame>
      </mc:Choice>
      <mc:Fallback xmlns="">
        <xdr:sp macro="" textlink="">
          <xdr:nvSpPr>
            <xdr:cNvPr id="0" name=""/>
            <xdr:cNvSpPr>
              <a:spLocks noTextEdit="1"/>
            </xdr:cNvSpPr>
          </xdr:nvSpPr>
          <xdr:spPr>
            <a:xfrm>
              <a:off x="1333500" y="0"/>
              <a:ext cx="1133475" cy="908049"/>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0</xdr:col>
      <xdr:colOff>0</xdr:colOff>
      <xdr:row>0</xdr:row>
      <xdr:rowOff>0</xdr:rowOff>
    </xdr:from>
    <xdr:to>
      <xdr:col>2</xdr:col>
      <xdr:colOff>330200</xdr:colOff>
      <xdr:row>5</xdr:row>
      <xdr:rowOff>3174</xdr:rowOff>
    </xdr:to>
    <mc:AlternateContent xmlns:mc="http://schemas.openxmlformats.org/markup-compatibility/2006" xmlns:a14="http://schemas.microsoft.com/office/drawing/2010/main">
      <mc:Choice Requires="a14">
        <xdr:graphicFrame macro="">
          <xdr:nvGraphicFramePr>
            <xdr:cNvPr id="4" name="Upcoming">
              <a:extLst>
                <a:ext uri="{FF2B5EF4-FFF2-40B4-BE49-F238E27FC236}">
                  <a16:creationId xmlns:a16="http://schemas.microsoft.com/office/drawing/2014/main" id="{2CBAFC1F-603F-4DE1-99E6-81F47361D595}"/>
                </a:ext>
              </a:extLst>
            </xdr:cNvPr>
            <xdr:cNvGraphicFramePr/>
          </xdr:nvGraphicFramePr>
          <xdr:xfrm>
            <a:off x="0" y="0"/>
            <a:ext cx="0" cy="0"/>
          </xdr:xfrm>
          <a:graphic>
            <a:graphicData uri="http://schemas.microsoft.com/office/drawing/2010/slicer">
              <sle:slicer xmlns:sle="http://schemas.microsoft.com/office/drawing/2010/slicer" name="Upcoming"/>
            </a:graphicData>
          </a:graphic>
        </xdr:graphicFrame>
      </mc:Choice>
      <mc:Fallback xmlns="">
        <xdr:sp macro="" textlink="">
          <xdr:nvSpPr>
            <xdr:cNvPr id="0" name=""/>
            <xdr:cNvSpPr>
              <a:spLocks noTextEdit="1"/>
            </xdr:cNvSpPr>
          </xdr:nvSpPr>
          <xdr:spPr>
            <a:xfrm>
              <a:off x="0" y="0"/>
              <a:ext cx="1333500" cy="908049"/>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14</xdr:col>
      <xdr:colOff>314325</xdr:colOff>
      <xdr:row>0</xdr:row>
      <xdr:rowOff>0</xdr:rowOff>
    </xdr:from>
    <xdr:to>
      <xdr:col>16</xdr:col>
      <xdr:colOff>66675</xdr:colOff>
      <xdr:row>5</xdr:row>
      <xdr:rowOff>0</xdr:rowOff>
    </xdr:to>
    <mc:AlternateContent xmlns:mc="http://schemas.openxmlformats.org/markup-compatibility/2006" xmlns:a14="http://schemas.microsoft.com/office/drawing/2010/main">
      <mc:Choice Requires="a14">
        <xdr:graphicFrame macro="">
          <xdr:nvGraphicFramePr>
            <xdr:cNvPr id="6" name="Status 1">
              <a:extLst>
                <a:ext uri="{FF2B5EF4-FFF2-40B4-BE49-F238E27FC236}">
                  <a16:creationId xmlns:a16="http://schemas.microsoft.com/office/drawing/2014/main" id="{EE91258F-DF31-4BCE-BEC7-44DD39420973}"/>
                </a:ext>
              </a:extLst>
            </xdr:cNvPr>
            <xdr:cNvGraphicFramePr/>
          </xdr:nvGraphicFramePr>
          <xdr:xfrm>
            <a:off x="0" y="0"/>
            <a:ext cx="0" cy="0"/>
          </xdr:xfrm>
          <a:graphic>
            <a:graphicData uri="http://schemas.microsoft.com/office/drawing/2010/slicer">
              <sle:slicer xmlns:sle="http://schemas.microsoft.com/office/drawing/2010/slicer" name="Status 1"/>
            </a:graphicData>
          </a:graphic>
        </xdr:graphicFrame>
      </mc:Choice>
      <mc:Fallback xmlns="">
        <xdr:sp macro="" textlink="">
          <xdr:nvSpPr>
            <xdr:cNvPr id="0" name=""/>
            <xdr:cNvSpPr>
              <a:spLocks noTextEdit="1"/>
            </xdr:cNvSpPr>
          </xdr:nvSpPr>
          <xdr:spPr>
            <a:xfrm>
              <a:off x="8763000" y="0"/>
              <a:ext cx="1162050" cy="90487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Ian Lewis" refreshedDate="44572.564837384256" missingItemsLimit="0" createdVersion="7" refreshedVersion="7" minRefreshableVersion="3" recordCount="46" xr:uid="{5AA81273-97A5-42E1-9F51-D9911E81D1CE}">
  <cacheSource type="worksheet">
    <worksheetSource name="Table1"/>
  </cacheSource>
  <cacheFields count="16">
    <cacheField name="Team" numFmtId="0">
      <sharedItems count="5">
        <s v="Mixed 6"/>
        <s v="Mixed 4A"/>
        <s v="Mixed 4B"/>
        <s v="Ladies 4"/>
        <s v="Mens 4"/>
      </sharedItems>
    </cacheField>
    <cacheField name="Division" numFmtId="0">
      <sharedItems containsSemiMixedTypes="0" containsString="0" containsNumber="1" containsInteger="1" minValue="1" maxValue="3" count="3">
        <n v="2"/>
        <n v="1"/>
        <n v="3"/>
      </sharedItems>
    </cacheField>
    <cacheField name="Home Team" numFmtId="0">
      <sharedItems count="22">
        <s v="Aloes Mixed 6"/>
        <s v="Eagles Mixed 4B"/>
        <s v="Eagles Mixed 4A"/>
        <s v="Bourne Ladies 4"/>
        <s v="Eagles Mens 4"/>
        <s v="Burnside Mens 4"/>
        <s v="Hawley Mixed 6B"/>
        <s v="Fleet Mens 4"/>
        <s v="Eagles Mixed 6"/>
        <s v="Yateley Family Mixed 6"/>
        <s v="SHB Ladies 4C"/>
        <s v="Nomads Mixed 6"/>
        <s v="Aloes Mixed 4"/>
        <s v="Yateley Family Mixed 4"/>
        <s v="Fosters Mixed 4"/>
        <s v="Parkside Mixed 4"/>
        <s v="Aloes Mens 4"/>
        <s v="Eagles Ladies 4"/>
        <s v="Nomads Mens 4"/>
        <s v="SHB Mixed 6B"/>
        <s v="Burnside Ladies 4"/>
        <s v="Hawley Ladies 4B"/>
      </sharedItems>
    </cacheField>
    <cacheField name="Away Team" numFmtId="0">
      <sharedItems count="22">
        <s v="Eagles Mixed 6"/>
        <s v="Eagles Mixed 4A"/>
        <s v="Eagles Mixed 4B"/>
        <s v="Eagles Ladies 4"/>
        <s v="Aloes Mens 4"/>
        <s v="Eagles Mens 4"/>
        <s v="Aloes Mixed 4"/>
        <s v="Yateley Family Mixed 4"/>
        <s v="Parkside Mixed 4"/>
        <s v="SHB Mixed 6B"/>
        <s v="Nomads Mens 4"/>
        <s v="Aloes Mixed 6"/>
        <s v="Bourne Ladies 4"/>
        <s v="SHB Ladies 4C"/>
        <s v="Fosters Mixed 4"/>
        <s v="Nomads Mixed 6"/>
        <s v="Burnside Ladies 4"/>
        <s v="Yateley Family Mixed 6"/>
        <s v="Hawley Ladies 4B"/>
        <s v="Fleet Mens 4"/>
        <s v="Hawley Mixed 6B"/>
        <s v="Burnside Mens 4"/>
      </sharedItems>
    </cacheField>
    <cacheField name="Status" numFmtId="0">
      <sharedItems count="2">
        <s v="PLD"/>
        <s v="TBP"/>
      </sharedItems>
    </cacheField>
    <cacheField name="Match Date " numFmtId="15">
      <sharedItems/>
    </cacheField>
    <cacheField name="Time" numFmtId="20">
      <sharedItems containsSemiMixedTypes="0" containsNonDate="0" containsDate="1" containsString="0" minDate="1899-12-30T19:00:00" maxDate="1899-12-30T20:15:00" count="3">
        <d v="1899-12-30T20:00:00"/>
        <d v="1899-12-30T20:15:00"/>
        <d v="1899-12-30T19:00:00"/>
      </sharedItems>
    </cacheField>
    <cacheField name="Courts" numFmtId="0">
      <sharedItems containsSemiMixedTypes="0" containsString="0" containsNumber="1" containsInteger="1" minValue="2" maxValue="3" count="2">
        <n v="2"/>
        <n v="3"/>
      </sharedItems>
    </cacheField>
    <cacheField name="Score" numFmtId="0">
      <sharedItems containsBlank="1"/>
    </cacheField>
    <cacheField name="W/L/D" numFmtId="0">
      <sharedItems count="3">
        <s v="L"/>
        <s v="W"/>
        <s v=""/>
      </sharedItems>
    </cacheField>
    <cacheField name="Club Night" numFmtId="0">
      <sharedItems count="2">
        <s v="N"/>
        <s v="Y"/>
      </sharedItems>
    </cacheField>
    <cacheField name="Upcoming" numFmtId="0">
      <sharedItems count="2">
        <s v="N"/>
        <s v="Y"/>
      </sharedItems>
    </cacheField>
    <cacheField name="Year" numFmtId="0">
      <sharedItems/>
    </cacheField>
    <cacheField name="Month" numFmtId="0">
      <sharedItems/>
    </cacheField>
    <cacheField name="Day" numFmtId="0">
      <sharedItems count="6">
        <s v="Thu"/>
        <s v="Fri"/>
        <s v="Tue"/>
        <s v="Wed"/>
        <s v="Sun"/>
        <s v="Mon"/>
      </sharedItems>
    </cacheField>
    <cacheField name="Date" numFmtId="15">
      <sharedItems containsSemiMixedTypes="0" containsNonDate="0" containsDate="1" containsString="0" minDate="2021-10-21T00:00:00" maxDate="2022-05-20T00:00:00" count="43">
        <d v="2021-10-21T00:00:00"/>
        <d v="2021-10-29T00:00:00"/>
        <d v="2021-11-02T00:00:00"/>
        <d v="2021-11-03T00:00:00"/>
        <d v="2021-11-05T00:00:00"/>
        <d v="2021-11-19T00:00:00"/>
        <d v="2021-11-26T00:00:00"/>
        <d v="2021-11-30T00:00:00"/>
        <d v="2021-12-02T00:00:00"/>
        <d v="2021-12-07T00:00:00"/>
        <d v="2021-12-14T00:00:00"/>
        <d v="2021-12-17T00:00:00"/>
        <d v="2022-01-07T00:00:00"/>
        <d v="2022-01-23T00:00:00"/>
        <d v="2022-01-26T00:00:00"/>
        <d v="2022-02-01T00:00:00"/>
        <d v="2022-02-10T00:00:00"/>
        <d v="2022-02-11T00:00:00"/>
        <d v="2022-02-18T00:00:00"/>
        <d v="2022-02-20T00:00:00"/>
        <d v="2022-02-21T00:00:00"/>
        <d v="2022-02-22T00:00:00"/>
        <d v="2022-02-24T00:00:00"/>
        <d v="2022-02-25T00:00:00"/>
        <d v="2022-03-01T00:00:00"/>
        <d v="2022-03-04T00:00:00"/>
        <d v="2022-03-11T00:00:00"/>
        <d v="2022-03-18T00:00:00"/>
        <d v="2022-03-22T00:00:00"/>
        <d v="2022-03-25T00:00:00"/>
        <d v="2022-03-27T00:00:00"/>
        <d v="2022-04-01T00:00:00"/>
        <d v="2022-04-04T00:00:00"/>
        <d v="2022-04-08T00:00:00"/>
        <d v="2022-04-13T00:00:00"/>
        <d v="2022-04-22T00:00:00"/>
        <d v="2022-04-26T00:00:00"/>
        <d v="2022-04-29T00:00:00"/>
        <d v="2022-05-06T00:00:00"/>
        <d v="2022-05-10T00:00:00"/>
        <d v="2022-05-12T00:00:00"/>
        <d v="2022-05-13T00:00:00"/>
        <d v="2022-05-19T00:00:00"/>
      </sharedItems>
    </cacheField>
  </cacheFields>
  <extLst>
    <ext xmlns:x14="http://schemas.microsoft.com/office/spreadsheetml/2009/9/main" uri="{725AE2AE-9491-48be-B2B4-4EB974FC3084}">
      <x14:pivotCacheDefinition pivotCacheId="15697100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6">
  <r>
    <x v="0"/>
    <x v="0"/>
    <x v="0"/>
    <x v="0"/>
    <x v="0"/>
    <s v=" Thu, 21 Oct 2021"/>
    <x v="0"/>
    <x v="0"/>
    <s v="7 - 2"/>
    <x v="0"/>
    <x v="0"/>
    <x v="0"/>
    <s v="21"/>
    <s v="Oct"/>
    <x v="0"/>
    <x v="0"/>
  </r>
  <r>
    <x v="1"/>
    <x v="1"/>
    <x v="1"/>
    <x v="1"/>
    <x v="0"/>
    <s v=" Fri, 29 Oct 2021"/>
    <x v="0"/>
    <x v="0"/>
    <s v="0 - 3"/>
    <x v="1"/>
    <x v="0"/>
    <x v="0"/>
    <s v="21"/>
    <s v="Oct"/>
    <x v="1"/>
    <x v="1"/>
  </r>
  <r>
    <x v="2"/>
    <x v="1"/>
    <x v="1"/>
    <x v="1"/>
    <x v="0"/>
    <s v=" Fri, 29 Oct 2021"/>
    <x v="0"/>
    <x v="0"/>
    <s v="0 - 3"/>
    <x v="0"/>
    <x v="0"/>
    <x v="0"/>
    <s v="21"/>
    <s v="Oct"/>
    <x v="1"/>
    <x v="1"/>
  </r>
  <r>
    <x v="1"/>
    <x v="1"/>
    <x v="2"/>
    <x v="2"/>
    <x v="0"/>
    <s v=" Tue, 2 Nov 2021"/>
    <x v="1"/>
    <x v="0"/>
    <s v="2 - 1"/>
    <x v="1"/>
    <x v="1"/>
    <x v="0"/>
    <s v="21"/>
    <s v="Nov"/>
    <x v="2"/>
    <x v="2"/>
  </r>
  <r>
    <x v="2"/>
    <x v="1"/>
    <x v="2"/>
    <x v="2"/>
    <x v="0"/>
    <s v=" Tue, 2 Nov 2021"/>
    <x v="1"/>
    <x v="0"/>
    <s v="2 - 1"/>
    <x v="0"/>
    <x v="1"/>
    <x v="0"/>
    <s v="21"/>
    <s v="Nov"/>
    <x v="2"/>
    <x v="2"/>
  </r>
  <r>
    <x v="3"/>
    <x v="2"/>
    <x v="3"/>
    <x v="3"/>
    <x v="0"/>
    <s v=" Wed, 3 Nov 2021"/>
    <x v="0"/>
    <x v="0"/>
    <s v="3 - 0"/>
    <x v="0"/>
    <x v="0"/>
    <x v="0"/>
    <s v="21"/>
    <s v="Nov"/>
    <x v="3"/>
    <x v="3"/>
  </r>
  <r>
    <x v="4"/>
    <x v="0"/>
    <x v="4"/>
    <x v="4"/>
    <x v="0"/>
    <s v=" Fri, 5 Nov 2021"/>
    <x v="0"/>
    <x v="0"/>
    <s v="1 - 2"/>
    <x v="0"/>
    <x v="0"/>
    <x v="0"/>
    <s v="21"/>
    <s v="Nov"/>
    <x v="1"/>
    <x v="4"/>
  </r>
  <r>
    <x v="4"/>
    <x v="0"/>
    <x v="5"/>
    <x v="5"/>
    <x v="0"/>
    <s v=" Fri, 19 Nov 2021"/>
    <x v="0"/>
    <x v="0"/>
    <s v="3 - 0"/>
    <x v="0"/>
    <x v="0"/>
    <x v="0"/>
    <s v="21"/>
    <s v="Nov"/>
    <x v="1"/>
    <x v="5"/>
  </r>
  <r>
    <x v="2"/>
    <x v="1"/>
    <x v="1"/>
    <x v="6"/>
    <x v="0"/>
    <s v=" Fri, 26 Nov 2021"/>
    <x v="0"/>
    <x v="0"/>
    <s v="1 - 2"/>
    <x v="0"/>
    <x v="0"/>
    <x v="0"/>
    <s v="21"/>
    <s v="Nov"/>
    <x v="1"/>
    <x v="6"/>
  </r>
  <r>
    <x v="1"/>
    <x v="1"/>
    <x v="2"/>
    <x v="7"/>
    <x v="0"/>
    <s v=" Tue, 30 Nov 2021"/>
    <x v="1"/>
    <x v="0"/>
    <s v="0 - 3"/>
    <x v="0"/>
    <x v="1"/>
    <x v="0"/>
    <s v="21"/>
    <s v="Nov"/>
    <x v="2"/>
    <x v="7"/>
  </r>
  <r>
    <x v="0"/>
    <x v="0"/>
    <x v="6"/>
    <x v="0"/>
    <x v="0"/>
    <s v=" Thu, 2 Dec 2021"/>
    <x v="0"/>
    <x v="0"/>
    <s v="9 - 0"/>
    <x v="0"/>
    <x v="0"/>
    <x v="0"/>
    <s v="21"/>
    <s v="Dec"/>
    <x v="0"/>
    <x v="8"/>
  </r>
  <r>
    <x v="4"/>
    <x v="0"/>
    <x v="7"/>
    <x v="5"/>
    <x v="0"/>
    <s v=" Tue, 7 Dec 2021"/>
    <x v="0"/>
    <x v="0"/>
    <s v="3 - 0"/>
    <x v="0"/>
    <x v="0"/>
    <x v="0"/>
    <s v="21"/>
    <s v="Dec"/>
    <x v="2"/>
    <x v="9"/>
  </r>
  <r>
    <x v="1"/>
    <x v="1"/>
    <x v="2"/>
    <x v="6"/>
    <x v="0"/>
    <s v=" Tue, 14 Dec 2021"/>
    <x v="1"/>
    <x v="0"/>
    <s v="2 - 1"/>
    <x v="1"/>
    <x v="1"/>
    <x v="0"/>
    <s v="21"/>
    <s v="Dec"/>
    <x v="2"/>
    <x v="10"/>
  </r>
  <r>
    <x v="2"/>
    <x v="1"/>
    <x v="1"/>
    <x v="8"/>
    <x v="0"/>
    <s v=" Fri, 17 Dec 2021"/>
    <x v="0"/>
    <x v="0"/>
    <s v="3 - 0"/>
    <x v="1"/>
    <x v="0"/>
    <x v="0"/>
    <s v="21"/>
    <s v="Dec"/>
    <x v="1"/>
    <x v="11"/>
  </r>
  <r>
    <x v="0"/>
    <x v="0"/>
    <x v="8"/>
    <x v="9"/>
    <x v="0"/>
    <s v=" Fri, 7 Jan 2022"/>
    <x v="0"/>
    <x v="0"/>
    <s v="0 - 9"/>
    <x v="0"/>
    <x v="0"/>
    <x v="0"/>
    <s v="22"/>
    <s v="Jan"/>
    <x v="1"/>
    <x v="12"/>
  </r>
  <r>
    <x v="0"/>
    <x v="0"/>
    <x v="9"/>
    <x v="0"/>
    <x v="1"/>
    <s v=" Sun, 23 Jan 2022"/>
    <x v="0"/>
    <x v="1"/>
    <m/>
    <x v="2"/>
    <x v="0"/>
    <x v="1"/>
    <s v="22"/>
    <s v="Jan"/>
    <x v="4"/>
    <x v="13"/>
  </r>
  <r>
    <x v="3"/>
    <x v="2"/>
    <x v="10"/>
    <x v="3"/>
    <x v="1"/>
    <s v=" Wed, 26 Jan 2022"/>
    <x v="0"/>
    <x v="0"/>
    <m/>
    <x v="2"/>
    <x v="0"/>
    <x v="1"/>
    <s v="22"/>
    <s v="Jan"/>
    <x v="3"/>
    <x v="14"/>
  </r>
  <r>
    <x v="0"/>
    <x v="0"/>
    <x v="11"/>
    <x v="0"/>
    <x v="1"/>
    <s v=" Tue, 1 Feb 2022"/>
    <x v="0"/>
    <x v="0"/>
    <m/>
    <x v="2"/>
    <x v="0"/>
    <x v="1"/>
    <s v="22"/>
    <s v="Feb"/>
    <x v="2"/>
    <x v="15"/>
  </r>
  <r>
    <x v="2"/>
    <x v="1"/>
    <x v="12"/>
    <x v="2"/>
    <x v="1"/>
    <s v=" Thu, 10 Feb 2022"/>
    <x v="0"/>
    <x v="0"/>
    <m/>
    <x v="2"/>
    <x v="0"/>
    <x v="1"/>
    <s v="22"/>
    <s v="Feb"/>
    <x v="0"/>
    <x v="16"/>
  </r>
  <r>
    <x v="4"/>
    <x v="0"/>
    <x v="4"/>
    <x v="10"/>
    <x v="1"/>
    <s v=" Fri, 11 Feb 2022"/>
    <x v="0"/>
    <x v="0"/>
    <m/>
    <x v="2"/>
    <x v="0"/>
    <x v="1"/>
    <s v="22"/>
    <s v="Feb"/>
    <x v="1"/>
    <x v="17"/>
  </r>
  <r>
    <x v="0"/>
    <x v="0"/>
    <x v="8"/>
    <x v="11"/>
    <x v="1"/>
    <s v=" Fri, 18 Feb 2022"/>
    <x v="0"/>
    <x v="0"/>
    <m/>
    <x v="2"/>
    <x v="0"/>
    <x v="1"/>
    <s v="22"/>
    <s v="Feb"/>
    <x v="1"/>
    <x v="18"/>
  </r>
  <r>
    <x v="1"/>
    <x v="1"/>
    <x v="13"/>
    <x v="1"/>
    <x v="1"/>
    <s v=" Sun, 20 Feb 2022"/>
    <x v="0"/>
    <x v="0"/>
    <m/>
    <x v="2"/>
    <x v="0"/>
    <x v="1"/>
    <s v="22"/>
    <s v="Feb"/>
    <x v="4"/>
    <x v="19"/>
  </r>
  <r>
    <x v="1"/>
    <x v="1"/>
    <x v="14"/>
    <x v="1"/>
    <x v="1"/>
    <s v=" Mon, 21 Feb 2022"/>
    <x v="2"/>
    <x v="0"/>
    <m/>
    <x v="2"/>
    <x v="0"/>
    <x v="1"/>
    <s v="22"/>
    <s v="Feb"/>
    <x v="5"/>
    <x v="20"/>
  </r>
  <r>
    <x v="2"/>
    <x v="1"/>
    <x v="15"/>
    <x v="2"/>
    <x v="1"/>
    <s v=" Tue, 22 Feb 2022"/>
    <x v="0"/>
    <x v="0"/>
    <m/>
    <x v="2"/>
    <x v="0"/>
    <x v="1"/>
    <s v="22"/>
    <s v="Feb"/>
    <x v="2"/>
    <x v="21"/>
  </r>
  <r>
    <x v="4"/>
    <x v="0"/>
    <x v="16"/>
    <x v="5"/>
    <x v="1"/>
    <s v=" Thu, 24 Feb 2022"/>
    <x v="0"/>
    <x v="0"/>
    <m/>
    <x v="2"/>
    <x v="0"/>
    <x v="1"/>
    <s v="22"/>
    <s v="Feb"/>
    <x v="0"/>
    <x v="22"/>
  </r>
  <r>
    <x v="3"/>
    <x v="2"/>
    <x v="17"/>
    <x v="12"/>
    <x v="1"/>
    <s v=" Fri, 25 Feb 2022"/>
    <x v="0"/>
    <x v="0"/>
    <m/>
    <x v="2"/>
    <x v="0"/>
    <x v="1"/>
    <s v="22"/>
    <s v="Feb"/>
    <x v="1"/>
    <x v="23"/>
  </r>
  <r>
    <x v="4"/>
    <x v="0"/>
    <x v="18"/>
    <x v="5"/>
    <x v="1"/>
    <s v=" Tue, 1 Mar 2022"/>
    <x v="0"/>
    <x v="0"/>
    <m/>
    <x v="2"/>
    <x v="0"/>
    <x v="1"/>
    <s v="22"/>
    <s v="Mar"/>
    <x v="2"/>
    <x v="24"/>
  </r>
  <r>
    <x v="3"/>
    <x v="2"/>
    <x v="17"/>
    <x v="13"/>
    <x v="1"/>
    <s v=" Fri, 4 Mar 2022"/>
    <x v="0"/>
    <x v="0"/>
    <m/>
    <x v="2"/>
    <x v="0"/>
    <x v="1"/>
    <s v="22"/>
    <s v="Mar"/>
    <x v="1"/>
    <x v="25"/>
  </r>
  <r>
    <x v="2"/>
    <x v="1"/>
    <x v="1"/>
    <x v="14"/>
    <x v="1"/>
    <s v=" Fri, 11 Mar 2022"/>
    <x v="0"/>
    <x v="0"/>
    <m/>
    <x v="2"/>
    <x v="0"/>
    <x v="1"/>
    <s v="22"/>
    <s v="Mar"/>
    <x v="1"/>
    <x v="26"/>
  </r>
  <r>
    <x v="0"/>
    <x v="0"/>
    <x v="8"/>
    <x v="15"/>
    <x v="1"/>
    <s v=" Fri, 18 Mar 2022"/>
    <x v="0"/>
    <x v="0"/>
    <m/>
    <x v="2"/>
    <x v="0"/>
    <x v="0"/>
    <s v="22"/>
    <s v="Mar"/>
    <x v="1"/>
    <x v="27"/>
  </r>
  <r>
    <x v="1"/>
    <x v="1"/>
    <x v="15"/>
    <x v="1"/>
    <x v="1"/>
    <s v=" Tue, 22 Mar 2022"/>
    <x v="0"/>
    <x v="0"/>
    <m/>
    <x v="2"/>
    <x v="0"/>
    <x v="0"/>
    <s v="22"/>
    <s v="Mar"/>
    <x v="2"/>
    <x v="28"/>
  </r>
  <r>
    <x v="3"/>
    <x v="2"/>
    <x v="17"/>
    <x v="16"/>
    <x v="1"/>
    <s v=" Fri, 25 Mar 2022"/>
    <x v="0"/>
    <x v="0"/>
    <m/>
    <x v="2"/>
    <x v="0"/>
    <x v="0"/>
    <s v="22"/>
    <s v="Mar"/>
    <x v="1"/>
    <x v="29"/>
  </r>
  <r>
    <x v="2"/>
    <x v="1"/>
    <x v="13"/>
    <x v="2"/>
    <x v="1"/>
    <s v=" Sun, 27 Mar 2022"/>
    <x v="0"/>
    <x v="0"/>
    <m/>
    <x v="2"/>
    <x v="0"/>
    <x v="0"/>
    <s v="22"/>
    <s v="Mar"/>
    <x v="4"/>
    <x v="30"/>
  </r>
  <r>
    <x v="0"/>
    <x v="0"/>
    <x v="8"/>
    <x v="17"/>
    <x v="1"/>
    <s v=" Fri, 1 Apr 2022"/>
    <x v="0"/>
    <x v="0"/>
    <m/>
    <x v="2"/>
    <x v="0"/>
    <x v="0"/>
    <s v="22"/>
    <s v="Apr"/>
    <x v="1"/>
    <x v="31"/>
  </r>
  <r>
    <x v="2"/>
    <x v="1"/>
    <x v="14"/>
    <x v="2"/>
    <x v="1"/>
    <s v=" Mon, 4 Apr 2022"/>
    <x v="2"/>
    <x v="0"/>
    <m/>
    <x v="2"/>
    <x v="0"/>
    <x v="0"/>
    <s v="22"/>
    <s v="Apr"/>
    <x v="5"/>
    <x v="32"/>
  </r>
  <r>
    <x v="3"/>
    <x v="2"/>
    <x v="17"/>
    <x v="18"/>
    <x v="1"/>
    <s v=" Fri, 8 Apr 2022"/>
    <x v="0"/>
    <x v="0"/>
    <m/>
    <x v="2"/>
    <x v="0"/>
    <x v="0"/>
    <s v="22"/>
    <s v="Apr"/>
    <x v="1"/>
    <x v="33"/>
  </r>
  <r>
    <x v="0"/>
    <x v="0"/>
    <x v="19"/>
    <x v="0"/>
    <x v="1"/>
    <s v=" Wed, 13 Apr 2022"/>
    <x v="0"/>
    <x v="0"/>
    <m/>
    <x v="2"/>
    <x v="0"/>
    <x v="0"/>
    <s v="22"/>
    <s v="Apr"/>
    <x v="3"/>
    <x v="34"/>
  </r>
  <r>
    <x v="4"/>
    <x v="0"/>
    <x v="4"/>
    <x v="19"/>
    <x v="1"/>
    <s v=" Fri, 22 Apr 2022"/>
    <x v="0"/>
    <x v="0"/>
    <m/>
    <x v="2"/>
    <x v="0"/>
    <x v="0"/>
    <s v="22"/>
    <s v="Apr"/>
    <x v="1"/>
    <x v="35"/>
  </r>
  <r>
    <x v="1"/>
    <x v="1"/>
    <x v="2"/>
    <x v="8"/>
    <x v="1"/>
    <s v=" Tue, 26 Apr 2022"/>
    <x v="1"/>
    <x v="0"/>
    <m/>
    <x v="2"/>
    <x v="1"/>
    <x v="0"/>
    <s v="22"/>
    <s v="Apr"/>
    <x v="2"/>
    <x v="36"/>
  </r>
  <r>
    <x v="0"/>
    <x v="0"/>
    <x v="8"/>
    <x v="20"/>
    <x v="1"/>
    <s v=" Fri, 29 Apr 2022"/>
    <x v="0"/>
    <x v="0"/>
    <m/>
    <x v="2"/>
    <x v="0"/>
    <x v="0"/>
    <s v="22"/>
    <s v="Apr"/>
    <x v="1"/>
    <x v="37"/>
  </r>
  <r>
    <x v="3"/>
    <x v="2"/>
    <x v="20"/>
    <x v="3"/>
    <x v="1"/>
    <s v=" Fri, 6 May 2022"/>
    <x v="0"/>
    <x v="0"/>
    <m/>
    <x v="2"/>
    <x v="0"/>
    <x v="0"/>
    <s v="22"/>
    <s v="May"/>
    <x v="1"/>
    <x v="38"/>
  </r>
  <r>
    <x v="4"/>
    <x v="0"/>
    <x v="4"/>
    <x v="21"/>
    <x v="1"/>
    <s v=" Fri, 6 May 2022"/>
    <x v="0"/>
    <x v="0"/>
    <m/>
    <x v="2"/>
    <x v="0"/>
    <x v="0"/>
    <s v="22"/>
    <s v="May"/>
    <x v="1"/>
    <x v="38"/>
  </r>
  <r>
    <x v="1"/>
    <x v="1"/>
    <x v="2"/>
    <x v="14"/>
    <x v="1"/>
    <s v=" Tue, 10 May 2022"/>
    <x v="1"/>
    <x v="0"/>
    <m/>
    <x v="2"/>
    <x v="1"/>
    <x v="0"/>
    <s v="22"/>
    <s v="May"/>
    <x v="2"/>
    <x v="39"/>
  </r>
  <r>
    <x v="3"/>
    <x v="2"/>
    <x v="21"/>
    <x v="3"/>
    <x v="1"/>
    <s v=" Thu, 12 May 2022"/>
    <x v="0"/>
    <x v="0"/>
    <m/>
    <x v="2"/>
    <x v="0"/>
    <x v="0"/>
    <s v="22"/>
    <s v="May"/>
    <x v="0"/>
    <x v="40"/>
  </r>
  <r>
    <x v="2"/>
    <x v="1"/>
    <x v="1"/>
    <x v="7"/>
    <x v="1"/>
    <s v=" Fri, 13 May 2022"/>
    <x v="0"/>
    <x v="0"/>
    <m/>
    <x v="2"/>
    <x v="0"/>
    <x v="0"/>
    <s v="22"/>
    <s v="May"/>
    <x v="1"/>
    <x v="41"/>
  </r>
  <r>
    <x v="1"/>
    <x v="1"/>
    <x v="12"/>
    <x v="1"/>
    <x v="1"/>
    <s v=" Thu, 19 May 2022"/>
    <x v="0"/>
    <x v="0"/>
    <m/>
    <x v="2"/>
    <x v="0"/>
    <x v="0"/>
    <s v="22"/>
    <s v="May"/>
    <x v="0"/>
    <x v="4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290A40C-9B00-4DC7-B47A-D1BDDFD2CAE1}" name="PivotTable3" cacheId="34" applyNumberFormats="0" applyBorderFormats="0" applyFontFormats="0" applyPatternFormats="0" applyAlignmentFormats="0" applyWidthHeightFormats="1" dataCaption="Values" showError="1" updatedVersion="7" minRefreshableVersion="3" showDrill="0" useAutoFormatting="1" rowGrandTotals="0" colGrandTotals="0" itemPrintTitles="1" createdVersion="7" indent="0" compact="0" compactData="0" multipleFieldFilters="0">
  <location ref="L7:Q11" firstHeaderRow="1" firstDataRow="3" firstDataCol="1"/>
  <pivotFields count="16">
    <pivotField axis="axisCol" compact="0" outline="0" subtotalTop="0" showAll="0" defaultSubtotal="0">
      <items count="5">
        <item x="3"/>
        <item x="4"/>
        <item x="1"/>
        <item x="2"/>
        <item x="0"/>
      </items>
      <extLst>
        <ext xmlns:x14="http://schemas.microsoft.com/office/spreadsheetml/2009/9/main" uri="{2946ED86-A175-432a-8AC1-64E0C546D7DE}">
          <x14:pivotField fillDownLabels="1"/>
        </ext>
      </extLst>
    </pivotField>
    <pivotField axis="axisCol" compact="0" outline="0" subtotalTop="0" showAll="0" defaultSubtotal="0">
      <items count="3">
        <item x="1"/>
        <item x="0"/>
        <item x="2"/>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items count="2">
        <item x="0"/>
        <item h="1" x="1"/>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numFmtId="20" outline="0" subtotalTop="0" showAll="0" defaultSubtotal="0">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name="Div" axis="axisRow" compact="0" outline="0" subtotalTop="0" showAll="0" defaultSubtotal="0">
      <items count="3">
        <item x="2"/>
        <item x="0"/>
        <item x="1"/>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numFmtId="15" outline="0" subtotalTop="0" showAll="0" defaultSubtotal="0">
      <extLst>
        <ext xmlns:x14="http://schemas.microsoft.com/office/spreadsheetml/2009/9/main" uri="{2946ED86-A175-432a-8AC1-64E0C546D7DE}">
          <x14:pivotField fillDownLabels="1"/>
        </ext>
      </extLst>
    </pivotField>
  </pivotFields>
  <rowFields count="1">
    <field x="9"/>
  </rowFields>
  <rowItems count="2">
    <i>
      <x v="1"/>
    </i>
    <i>
      <x v="2"/>
    </i>
  </rowItems>
  <colFields count="2">
    <field x="0"/>
    <field x="1"/>
  </colFields>
  <colItems count="5">
    <i>
      <x/>
      <x v="2"/>
    </i>
    <i>
      <x v="1"/>
      <x v="1"/>
    </i>
    <i>
      <x v="2"/>
      <x/>
    </i>
    <i>
      <x v="3"/>
      <x/>
    </i>
    <i>
      <x v="4"/>
      <x v="1"/>
    </i>
  </colItems>
  <dataFields count="1">
    <dataField name="Results" fld="7" subtotal="count" baseField="9" baseItem="0"/>
  </dataFields>
  <conditionalFormats count="4">
    <conditionalFormat scope="field" priority="1">
      <pivotAreas count="1">
        <pivotArea outline="0" collapsedLevelsAreSubtotals="1" fieldPosition="0">
          <references count="3">
            <reference field="4294967294" count="1" selected="0">
              <x v="0"/>
            </reference>
            <reference field="1" count="0" selected="0"/>
            <reference field="9" count="0" selected="0"/>
          </references>
        </pivotArea>
      </pivotAreas>
    </conditionalFormat>
    <conditionalFormat scope="field" priority="2">
      <pivotAreas count="1">
        <pivotArea outline="0" collapsedLevelsAreSubtotals="1" fieldPosition="0">
          <references count="3">
            <reference field="4294967294" count="1" selected="0">
              <x v="0"/>
            </reference>
            <reference field="1" count="0" selected="0"/>
            <reference field="9" count="0" selected="0"/>
          </references>
        </pivotArea>
      </pivotAreas>
    </conditionalFormat>
    <conditionalFormat scope="field" priority="10">
      <pivotAreas count="1">
        <pivotArea outline="0" collapsedLevelsAreSubtotals="1" fieldPosition="0">
          <references count="3">
            <reference field="4294967294" count="1" selected="0">
              <x v="0"/>
            </reference>
            <reference field="1" count="0" selected="0"/>
            <reference field="9" count="0" selected="0"/>
          </references>
        </pivotArea>
      </pivotAreas>
    </conditionalFormat>
    <conditionalFormat scope="field" priority="9">
      <pivotAreas count="1">
        <pivotArea outline="0" collapsedLevelsAreSubtotals="1" fieldPosition="0">
          <references count="3">
            <reference field="4294967294" count="1" selected="0">
              <x v="0"/>
            </reference>
            <reference field="1" count="0" selected="0"/>
            <reference field="9" count="0" selected="0"/>
          </references>
        </pivotArea>
      </pivotAreas>
    </conditionalFormat>
  </conditionalFormats>
  <pivotTableStyleInfo name="PivotStyleLight21"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B1B1BE0-2E41-4DE3-B0FE-005C6415E7AE}" name="PivotTable1" cacheId="34" applyNumberFormats="0" applyBorderFormats="0" applyFontFormats="0" applyPatternFormats="0" applyAlignmentFormats="0" applyWidthHeightFormats="1" dataCaption="Values" showError="1" missingCaption="&quot;&quot;" updatedVersion="7" minRefreshableVersion="3" showDrill="0" useAutoFormatting="1" rowGrandTotals="0" colGrandTotals="0" itemPrintTitles="1" createdVersion="7" indent="0" compact="0" compactData="0" multipleFieldFilters="0">
  <location ref="A7:J21" firstHeaderRow="1" firstDataRow="1" firstDataCol="10"/>
  <pivotFields count="16">
    <pivotField axis="axisRow" compact="0" outline="0" subtotalTop="0" showAll="0" defaultSubtotal="0">
      <items count="5">
        <item x="3"/>
        <item x="4"/>
        <item x="1"/>
        <item x="2"/>
        <item x="0"/>
      </items>
      <extLst>
        <ext xmlns:x14="http://schemas.microsoft.com/office/spreadsheetml/2009/9/main" uri="{2946ED86-A175-432a-8AC1-64E0C546D7DE}">
          <x14:pivotField fillDownLabels="1"/>
        </ext>
      </extLst>
    </pivotField>
    <pivotField axis="axisRow" compact="0" outline="0" subtotalTop="0" showAll="0" defaultSubtotal="0">
      <items count="3">
        <item x="1"/>
        <item x="0"/>
        <item x="2"/>
      </items>
      <extLst>
        <ext xmlns:x14="http://schemas.microsoft.com/office/spreadsheetml/2009/9/main" uri="{2946ED86-A175-432a-8AC1-64E0C546D7DE}">
          <x14:pivotField fillDownLabels="1"/>
        </ext>
      </extLst>
    </pivotField>
    <pivotField axis="axisRow" compact="0" outline="0" subtotalTop="0" showAll="0" defaultSubtotal="0">
      <items count="22">
        <item x="16"/>
        <item x="12"/>
        <item x="0"/>
        <item x="3"/>
        <item x="20"/>
        <item x="5"/>
        <item x="17"/>
        <item x="4"/>
        <item x="2"/>
        <item x="1"/>
        <item x="8"/>
        <item x="7"/>
        <item x="14"/>
        <item x="21"/>
        <item x="6"/>
        <item x="18"/>
        <item x="11"/>
        <item x="15"/>
        <item x="10"/>
        <item x="19"/>
        <item x="13"/>
        <item x="9"/>
      </items>
      <extLst>
        <ext xmlns:x14="http://schemas.microsoft.com/office/spreadsheetml/2009/9/main" uri="{2946ED86-A175-432a-8AC1-64E0C546D7DE}">
          <x14:pivotField fillDownLabels="1"/>
        </ext>
      </extLst>
    </pivotField>
    <pivotField axis="axisRow" compact="0" outline="0" subtotalTop="0" showAll="0" defaultSubtotal="0">
      <items count="22">
        <item x="4"/>
        <item x="6"/>
        <item x="11"/>
        <item x="12"/>
        <item x="16"/>
        <item x="21"/>
        <item x="3"/>
        <item x="5"/>
        <item x="1"/>
        <item x="2"/>
        <item x="0"/>
        <item x="19"/>
        <item x="14"/>
        <item x="18"/>
        <item x="20"/>
        <item x="10"/>
        <item x="15"/>
        <item x="8"/>
        <item x="13"/>
        <item x="9"/>
        <item x="7"/>
        <item x="17"/>
      </items>
      <extLst>
        <ext xmlns:x14="http://schemas.microsoft.com/office/spreadsheetml/2009/9/main" uri="{2946ED86-A175-432a-8AC1-64E0C546D7DE}">
          <x14:pivotField fillDownLabels="1"/>
        </ext>
      </extLst>
    </pivotField>
    <pivotField compact="0" outline="0" subtotalTop="0" showAll="0" defaultSubtotal="0">
      <items count="2">
        <item x="0"/>
        <item x="1"/>
      </items>
      <extLst>
        <ext xmlns:x14="http://schemas.microsoft.com/office/spreadsheetml/2009/9/main" uri="{2946ED86-A175-432a-8AC1-64E0C546D7DE}">
          <x14:pivotField fillDownLabels="1"/>
        </ext>
      </extLst>
    </pivotField>
    <pivotField compact="0" outline="0" subtotalTop="0" showAll="0" sortType="ascending" defaultSubtotal="0">
      <extLst>
        <ext xmlns:x14="http://schemas.microsoft.com/office/spreadsheetml/2009/9/main" uri="{2946ED86-A175-432a-8AC1-64E0C546D7DE}">
          <x14:pivotField fillDownLabels="1"/>
        </ext>
      </extLst>
    </pivotField>
    <pivotField axis="axisRow" compact="0" numFmtId="20" outline="0" subtotalTop="0" showAll="0" defaultSubtotal="0">
      <items count="3">
        <item x="2"/>
        <item x="0"/>
        <item x="1"/>
      </items>
      <extLst>
        <ext xmlns:x14="http://schemas.microsoft.com/office/spreadsheetml/2009/9/main" uri="{2946ED86-A175-432a-8AC1-64E0C546D7DE}">
          <x14:pivotField fillDownLabels="1"/>
        </ext>
      </extLst>
    </pivotField>
    <pivotField axis="axisRow" compact="0" outline="0" subtotalTop="0" showAll="0" defaultSubtotal="0">
      <items count="2">
        <item x="0"/>
        <item x="1"/>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ubtotalTop="0" showAll="0" defaultSubtotal="0">
      <items count="3">
        <item x="0"/>
        <item x="1"/>
        <item x="2"/>
      </items>
      <extLst>
        <ext xmlns:x14="http://schemas.microsoft.com/office/spreadsheetml/2009/9/main" uri="{2946ED86-A175-432a-8AC1-64E0C546D7DE}">
          <x14:pivotField fillDownLabels="1"/>
        </ext>
      </extLst>
    </pivotField>
    <pivotField axis="axisRow" compact="0" outline="0" subtotalTop="0" showAll="0" defaultSubtotal="0">
      <items count="2">
        <item x="0"/>
        <item x="1"/>
      </items>
      <extLst>
        <ext xmlns:x14="http://schemas.microsoft.com/office/spreadsheetml/2009/9/main" uri="{2946ED86-A175-432a-8AC1-64E0C546D7DE}">
          <x14:pivotField fillDownLabels="1"/>
        </ext>
      </extLst>
    </pivotField>
    <pivotField compact="0" outline="0" subtotalTop="0" showAll="0" defaultSubtotal="0">
      <items count="2">
        <item h="1" x="0"/>
        <item x="1"/>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ubtotalTop="0" showAll="0" defaultSubtotal="0">
      <items count="6">
        <item x="5"/>
        <item x="2"/>
        <item x="3"/>
        <item x="0"/>
        <item x="1"/>
        <item x="4"/>
      </items>
      <extLst>
        <ext xmlns:x14="http://schemas.microsoft.com/office/spreadsheetml/2009/9/main" uri="{2946ED86-A175-432a-8AC1-64E0C546D7DE}">
          <x14:pivotField fillDownLabels="1"/>
        </ext>
      </extLst>
    </pivotField>
    <pivotField axis="axisRow" compact="0" numFmtId="16" outline="0" subtotalTop="0" showAll="0" sortType="ascending" defaultSubtotal="0">
      <items count="4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s>
      <extLst>
        <ext xmlns:x14="http://schemas.microsoft.com/office/spreadsheetml/2009/9/main" uri="{2946ED86-A175-432a-8AC1-64E0C546D7DE}">
          <x14:pivotField fillDownLabels="1"/>
        </ext>
      </extLst>
    </pivotField>
  </pivotFields>
  <rowFields count="10">
    <field x="15"/>
    <field x="14"/>
    <field x="0"/>
    <field x="1"/>
    <field x="2"/>
    <field x="3"/>
    <field x="6"/>
    <field x="7"/>
    <field x="9"/>
    <field x="10"/>
  </rowFields>
  <rowItems count="14">
    <i>
      <x v="13"/>
      <x v="5"/>
      <x v="4"/>
      <x v="1"/>
      <x v="21"/>
      <x v="10"/>
      <x v="1"/>
      <x v="1"/>
      <x v="2"/>
      <x/>
    </i>
    <i>
      <x v="14"/>
      <x v="2"/>
      <x/>
      <x v="2"/>
      <x v="18"/>
      <x v="6"/>
      <x v="1"/>
      <x/>
      <x v="2"/>
      <x/>
    </i>
    <i>
      <x v="15"/>
      <x v="1"/>
      <x v="4"/>
      <x v="1"/>
      <x v="16"/>
      <x v="10"/>
      <x v="1"/>
      <x/>
      <x v="2"/>
      <x/>
    </i>
    <i>
      <x v="16"/>
      <x v="3"/>
      <x v="3"/>
      <x/>
      <x v="1"/>
      <x v="9"/>
      <x v="1"/>
      <x/>
      <x v="2"/>
      <x/>
    </i>
    <i>
      <x v="17"/>
      <x v="4"/>
      <x v="1"/>
      <x v="1"/>
      <x v="7"/>
      <x v="15"/>
      <x v="1"/>
      <x/>
      <x v="2"/>
      <x/>
    </i>
    <i>
      <x v="18"/>
      <x v="4"/>
      <x v="4"/>
      <x v="1"/>
      <x v="10"/>
      <x v="2"/>
      <x v="1"/>
      <x/>
      <x v="2"/>
      <x/>
    </i>
    <i>
      <x v="19"/>
      <x v="5"/>
      <x v="2"/>
      <x/>
      <x v="20"/>
      <x v="8"/>
      <x v="1"/>
      <x/>
      <x v="2"/>
      <x/>
    </i>
    <i>
      <x v="20"/>
      <x/>
      <x v="2"/>
      <x/>
      <x v="12"/>
      <x v="8"/>
      <x/>
      <x/>
      <x v="2"/>
      <x/>
    </i>
    <i>
      <x v="21"/>
      <x v="1"/>
      <x v="3"/>
      <x/>
      <x v="17"/>
      <x v="9"/>
      <x v="1"/>
      <x/>
      <x v="2"/>
      <x/>
    </i>
    <i>
      <x v="22"/>
      <x v="3"/>
      <x v="1"/>
      <x v="1"/>
      <x/>
      <x v="7"/>
      <x v="1"/>
      <x/>
      <x v="2"/>
      <x/>
    </i>
    <i>
      <x v="23"/>
      <x v="4"/>
      <x/>
      <x v="2"/>
      <x v="6"/>
      <x v="3"/>
      <x v="1"/>
      <x/>
      <x v="2"/>
      <x/>
    </i>
    <i>
      <x v="24"/>
      <x v="1"/>
      <x v="1"/>
      <x v="1"/>
      <x v="15"/>
      <x v="7"/>
      <x v="1"/>
      <x/>
      <x v="2"/>
      <x/>
    </i>
    <i>
      <x v="25"/>
      <x v="4"/>
      <x/>
      <x v="2"/>
      <x v="6"/>
      <x v="18"/>
      <x v="1"/>
      <x/>
      <x v="2"/>
      <x/>
    </i>
    <i>
      <x v="26"/>
      <x v="4"/>
      <x v="3"/>
      <x/>
      <x v="9"/>
      <x v="12"/>
      <x v="1"/>
      <x/>
      <x v="2"/>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eam" xr10:uid="{4FCE4250-172C-47B9-A622-89FA658A5037}" sourceName="Team">
  <pivotTables>
    <pivotTable tabId="2" name="PivotTable1"/>
  </pivotTables>
  <data>
    <tabular pivotCacheId="156971002" showMissing="0">
      <items count="5">
        <i x="3" s="1"/>
        <i x="4" s="1"/>
        <i x="1" s="1"/>
        <i x="2" s="1"/>
        <i x="0"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tus" xr10:uid="{B0927326-7521-4C1F-9B4F-8B84F0F501CE}" sourceName="Status">
  <pivotTables>
    <pivotTable tabId="2" name="PivotTable1"/>
  </pivotTables>
  <data>
    <tabular pivotCacheId="156971002" showMissing="0">
      <items count="2">
        <i x="1" s="1"/>
        <i x="0"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Upcoming" xr10:uid="{987E1C03-F6BF-48B0-9CE7-7FBDB816E650}" sourceName="Upcoming">
  <pivotTables>
    <pivotTable tabId="2" name="PivotTable1"/>
  </pivotTables>
  <data>
    <tabular pivotCacheId="156971002" showMissing="0">
      <items count="2">
        <i x="0"/>
        <i x="1" s="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tus1" xr10:uid="{31360478-E72B-4961-98A4-2DD45DB20CD9}" sourceName="Status">
  <pivotTables>
    <pivotTable tabId="2" name="PivotTable3"/>
  </pivotTables>
  <data>
    <tabular pivotCacheId="156971002" showMissing="0">
      <items count="2">
        <i x="0" s="1"/>
        <i x="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eam" xr10:uid="{764FE039-89AB-472F-8A62-66B708C2A22A}" cache="Slicer_Team" caption="Team" columnCount="3" style="SlicerStyleOther2" rowHeight="241300"/>
  <slicer name="Status" xr10:uid="{0C1EBB52-AC7C-4F75-B63F-DAF6ED29B75E}" cache="Slicer_Status" caption="Status" style="SlicerStyleOther2" rowHeight="241300"/>
  <slicer name="Upcoming" xr10:uid="{78018756-6F17-4502-9496-314E7C677728}" cache="Slicer_Upcoming" caption="Upcoming" style="SlicerStyleOther2" rowHeight="241300"/>
  <slicer name="Status 1" xr10:uid="{42B83D6B-DC46-44DC-8F90-201E37E750FA}" cache="Slicer_Status1" caption="Status" style="SlicerStyleLight6"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8A74A91-625E-41CB-9BA3-2E4825E708C0}" name="Table1" displayName="Table1" ref="A1:P47" totalsRowShown="0" headerRowDxfId="17" dataDxfId="16">
  <autoFilter ref="A1:P47" xr:uid="{78A74A91-625E-41CB-9BA3-2E4825E708C0}"/>
  <sortState xmlns:xlrd2="http://schemas.microsoft.com/office/spreadsheetml/2017/richdata2" ref="A2:P47">
    <sortCondition ref="P1:P47"/>
  </sortState>
  <tableColumns count="16">
    <tableColumn id="1" xr3:uid="{C8F6DCA9-AB23-4591-AA8A-4B38418BC8FA}" name="Team" dataDxfId="15"/>
    <tableColumn id="2" xr3:uid="{5937CE38-B8D4-4953-9FF8-ACE035EA75B0}" name="Division" dataDxfId="14"/>
    <tableColumn id="3" xr3:uid="{550BF6E9-3405-487E-BD2D-B52D39558911}" name="Home Team" dataDxfId="13"/>
    <tableColumn id="4" xr3:uid="{805A2A14-65AB-4DA4-ACC5-415E3F42D477}" name="Away Team" dataDxfId="12"/>
    <tableColumn id="5" xr3:uid="{10C323F3-138C-4624-B42E-00E53CC5E49A}" name="Status" dataDxfId="11"/>
    <tableColumn id="6" xr3:uid="{86F56AD9-8B86-4760-B735-1107CD32B733}" name="Match Date " dataDxfId="10"/>
    <tableColumn id="7" xr3:uid="{6BE1ADAB-2E0A-4D05-B389-75F6BE8C018E}" name="Time" dataDxfId="9"/>
    <tableColumn id="8" xr3:uid="{C1B203BF-27EE-46C8-963D-D58C793EFBF6}" name="Courts" dataDxfId="8"/>
    <tableColumn id="9" xr3:uid="{91FD3377-208B-415A-81D4-B4AA4B512DAD}" name="Score" dataDxfId="7"/>
    <tableColumn id="14" xr3:uid="{420E4319-0DB9-4C13-83AF-C10826345BD7}" name="W/L/D" dataDxfId="6"/>
    <tableColumn id="16" xr3:uid="{A4A142C2-7278-4C59-B708-2E48C1F0816E}" name="Club Night" dataDxfId="5"/>
    <tableColumn id="15" xr3:uid="{ADB118FD-D16E-4F45-B491-2DFD03E33683}" name="Upcoming" dataDxfId="4">
      <calculatedColumnFormula>IF(Table1[[#This Row],[Status]]="pld","N",IF(Table1[[#This Row],[Date]]&lt;(TODAY()+60),"Y","N"))</calculatedColumnFormula>
    </tableColumn>
    <tableColumn id="10" xr3:uid="{36C38EB0-581D-452A-B5B9-803C71625F8E}" name="Year" dataDxfId="3">
      <calculatedColumnFormula>RIGHT(F2,2)</calculatedColumnFormula>
    </tableColumn>
    <tableColumn id="11" xr3:uid="{5F62A67A-E293-4061-AE94-339FCFA18C63}" name="Month" dataDxfId="2">
      <calculatedColumnFormula>TEXT(P2,"mmm")</calculatedColumnFormula>
    </tableColumn>
    <tableColumn id="12" xr3:uid="{86B5FD01-0AB7-4C12-B2D1-FF8B23107574}" name="Day" dataDxfId="1">
      <calculatedColumnFormula>TEXT(Table1[[#This Row],[Date]],"ddd")</calculatedColumnFormula>
    </tableColumn>
    <tableColumn id="13" xr3:uid="{0E2CECB0-59D8-4FBA-91DF-DC6E73B44664}" name="Date" dataDxfId="0">
      <calculatedColumnFormula>(TEXT(SUBSTITUTE(MID(Table1[[#This Row],[Match Date ]],7,50)," ","-")*1,"dd-mmm-yy"))*1</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FD745-710E-4976-96D3-BE433081D539}">
  <dimension ref="A6:Q21"/>
  <sheetViews>
    <sheetView showGridLines="0" tabSelected="1" workbookViewId="0">
      <pane ySplit="7" topLeftCell="A8" activePane="bottomLeft" state="frozen"/>
      <selection pane="bottomLeft" activeCell="A8" sqref="A8"/>
    </sheetView>
  </sheetViews>
  <sheetFormatPr defaultColWidth="2.6328125" defaultRowHeight="14.5" outlineLevelCol="1" x14ac:dyDescent="0.35"/>
  <cols>
    <col min="1" max="1" width="9.26953125" bestFit="1" customWidth="1"/>
    <col min="2" max="2" width="5" bestFit="1" customWidth="1"/>
    <col min="3" max="3" width="8.81640625" bestFit="1" customWidth="1"/>
    <col min="4" max="4" width="7.7265625" bestFit="1" customWidth="1"/>
    <col min="5" max="5" width="20.7265625" bestFit="1" customWidth="1"/>
    <col min="6" max="6" width="15.54296875" bestFit="1" customWidth="1"/>
    <col min="7" max="7" width="5.36328125" bestFit="1" customWidth="1"/>
    <col min="8" max="8" width="6.36328125" bestFit="1" customWidth="1"/>
    <col min="9" max="9" width="6.54296875" hidden="1" customWidth="1" outlineLevel="1"/>
    <col min="10" max="10" width="12.08984375" bestFit="1" customWidth="1" collapsed="1"/>
    <col min="12" max="12" width="7.08984375" bestFit="1" customWidth="1"/>
    <col min="13" max="17" width="10.08984375" bestFit="1" customWidth="1"/>
  </cols>
  <sheetData>
    <row r="6" spans="1:17" x14ac:dyDescent="0.35">
      <c r="A6" s="9" t="s">
        <v>104</v>
      </c>
      <c r="B6" s="9"/>
      <c r="C6" s="9"/>
      <c r="D6" s="9"/>
      <c r="E6" s="9"/>
      <c r="F6" s="9"/>
      <c r="G6" s="9"/>
      <c r="H6" s="9"/>
      <c r="I6" s="9"/>
      <c r="J6" s="9"/>
      <c r="L6" s="10" t="s">
        <v>105</v>
      </c>
      <c r="M6" s="10"/>
      <c r="N6" s="10"/>
      <c r="O6" s="10"/>
      <c r="P6" s="10"/>
      <c r="Q6" s="10"/>
    </row>
    <row r="7" spans="1:17" x14ac:dyDescent="0.35">
      <c r="A7" s="7" t="s">
        <v>86</v>
      </c>
      <c r="B7" s="7" t="s">
        <v>87</v>
      </c>
      <c r="C7" s="7" t="s">
        <v>23</v>
      </c>
      <c r="D7" s="7" t="s">
        <v>25</v>
      </c>
      <c r="E7" s="7" t="s">
        <v>0</v>
      </c>
      <c r="F7" s="7" t="s">
        <v>1</v>
      </c>
      <c r="G7" s="7" t="s">
        <v>4</v>
      </c>
      <c r="H7" s="7" t="s">
        <v>5</v>
      </c>
      <c r="I7" s="7" t="s">
        <v>90</v>
      </c>
      <c r="J7" s="7" t="s">
        <v>94</v>
      </c>
      <c r="L7" s="7" t="s">
        <v>102</v>
      </c>
      <c r="M7" s="7" t="s">
        <v>23</v>
      </c>
      <c r="N7" s="7" t="s">
        <v>25</v>
      </c>
    </row>
    <row r="8" spans="1:17" x14ac:dyDescent="0.35">
      <c r="A8" s="11">
        <v>44584</v>
      </c>
      <c r="B8" t="s">
        <v>101</v>
      </c>
      <c r="C8" t="s">
        <v>85</v>
      </c>
      <c r="D8">
        <v>2</v>
      </c>
      <c r="E8" t="s">
        <v>79</v>
      </c>
      <c r="F8" t="s">
        <v>67</v>
      </c>
      <c r="G8" s="1">
        <v>0.83333333333333337</v>
      </c>
      <c r="H8">
        <v>3</v>
      </c>
      <c r="J8" t="s">
        <v>96</v>
      </c>
      <c r="M8" t="s">
        <v>24</v>
      </c>
      <c r="N8" t="s">
        <v>38</v>
      </c>
      <c r="O8" t="s">
        <v>57</v>
      </c>
      <c r="P8" t="s">
        <v>58</v>
      </c>
      <c r="Q8" t="s">
        <v>85</v>
      </c>
    </row>
    <row r="9" spans="1:17" x14ac:dyDescent="0.35">
      <c r="A9" s="11">
        <v>44587</v>
      </c>
      <c r="B9" t="s">
        <v>99</v>
      </c>
      <c r="C9" t="s">
        <v>24</v>
      </c>
      <c r="D9">
        <v>3</v>
      </c>
      <c r="E9" t="s">
        <v>15</v>
      </c>
      <c r="F9" t="s">
        <v>7</v>
      </c>
      <c r="G9" s="1">
        <v>0.83333333333333337</v>
      </c>
      <c r="H9">
        <v>2</v>
      </c>
      <c r="J9" t="s">
        <v>96</v>
      </c>
      <c r="L9" s="7" t="s">
        <v>103</v>
      </c>
      <c r="M9">
        <v>3</v>
      </c>
      <c r="N9">
        <v>2</v>
      </c>
      <c r="O9">
        <v>1</v>
      </c>
      <c r="P9">
        <v>1</v>
      </c>
      <c r="Q9">
        <v>2</v>
      </c>
    </row>
    <row r="10" spans="1:17" x14ac:dyDescent="0.35">
      <c r="A10" s="11">
        <v>44593</v>
      </c>
      <c r="B10" t="s">
        <v>98</v>
      </c>
      <c r="C10" t="s">
        <v>85</v>
      </c>
      <c r="D10">
        <v>2</v>
      </c>
      <c r="E10" t="s">
        <v>77</v>
      </c>
      <c r="F10" t="s">
        <v>67</v>
      </c>
      <c r="G10" s="1">
        <v>0.83333333333333337</v>
      </c>
      <c r="H10">
        <v>2</v>
      </c>
      <c r="J10" t="s">
        <v>96</v>
      </c>
      <c r="L10" t="s">
        <v>91</v>
      </c>
      <c r="M10" s="8">
        <v>1</v>
      </c>
      <c r="N10" s="8">
        <v>3</v>
      </c>
      <c r="O10" s="8">
        <v>1</v>
      </c>
      <c r="P10" s="8">
        <v>3</v>
      </c>
      <c r="Q10" s="8">
        <v>3</v>
      </c>
    </row>
    <row r="11" spans="1:17" x14ac:dyDescent="0.35">
      <c r="A11" s="11">
        <v>44602</v>
      </c>
      <c r="B11" t="s">
        <v>106</v>
      </c>
      <c r="C11" t="s">
        <v>58</v>
      </c>
      <c r="D11">
        <v>1</v>
      </c>
      <c r="E11" t="s">
        <v>47</v>
      </c>
      <c r="F11" t="s">
        <v>43</v>
      </c>
      <c r="G11" s="1">
        <v>0.83333333333333337</v>
      </c>
      <c r="H11">
        <v>2</v>
      </c>
      <c r="J11" t="s">
        <v>96</v>
      </c>
      <c r="L11" t="s">
        <v>92</v>
      </c>
      <c r="M11" s="8"/>
      <c r="N11" s="8"/>
      <c r="O11" s="8">
        <v>3</v>
      </c>
      <c r="P11" s="8">
        <v>1</v>
      </c>
      <c r="Q11" s="8"/>
    </row>
    <row r="12" spans="1:17" x14ac:dyDescent="0.35">
      <c r="A12" s="11">
        <v>44603</v>
      </c>
      <c r="B12" t="s">
        <v>97</v>
      </c>
      <c r="C12" t="s">
        <v>38</v>
      </c>
      <c r="D12">
        <v>2</v>
      </c>
      <c r="E12" t="s">
        <v>28</v>
      </c>
      <c r="F12" t="s">
        <v>31</v>
      </c>
      <c r="G12" s="1">
        <v>0.83333333333333337</v>
      </c>
      <c r="H12">
        <v>2</v>
      </c>
      <c r="J12" t="s">
        <v>96</v>
      </c>
    </row>
    <row r="13" spans="1:17" x14ac:dyDescent="0.35">
      <c r="A13" s="11">
        <v>44610</v>
      </c>
      <c r="B13" t="s">
        <v>97</v>
      </c>
      <c r="C13" t="s">
        <v>85</v>
      </c>
      <c r="D13">
        <v>2</v>
      </c>
      <c r="E13" t="s">
        <v>67</v>
      </c>
      <c r="F13" t="s">
        <v>75</v>
      </c>
      <c r="G13" s="1">
        <v>0.83333333333333337</v>
      </c>
      <c r="H13">
        <v>2</v>
      </c>
      <c r="J13" t="s">
        <v>96</v>
      </c>
    </row>
    <row r="14" spans="1:17" x14ac:dyDescent="0.35">
      <c r="A14" s="11">
        <v>44612</v>
      </c>
      <c r="B14" t="s">
        <v>101</v>
      </c>
      <c r="C14" t="s">
        <v>57</v>
      </c>
      <c r="D14">
        <v>1</v>
      </c>
      <c r="E14" t="s">
        <v>45</v>
      </c>
      <c r="F14" t="s">
        <v>40</v>
      </c>
      <c r="G14" s="1">
        <v>0.83333333333333337</v>
      </c>
      <c r="H14">
        <v>2</v>
      </c>
      <c r="J14" t="s">
        <v>96</v>
      </c>
    </row>
    <row r="15" spans="1:17" x14ac:dyDescent="0.35">
      <c r="A15" s="11">
        <v>44613</v>
      </c>
      <c r="B15" t="s">
        <v>100</v>
      </c>
      <c r="C15" t="s">
        <v>57</v>
      </c>
      <c r="D15">
        <v>1</v>
      </c>
      <c r="E15" t="s">
        <v>53</v>
      </c>
      <c r="F15" t="s">
        <v>40</v>
      </c>
      <c r="G15" s="1">
        <v>0.79166666666666663</v>
      </c>
      <c r="H15">
        <v>2</v>
      </c>
      <c r="J15" t="s">
        <v>96</v>
      </c>
    </row>
    <row r="16" spans="1:17" x14ac:dyDescent="0.35">
      <c r="A16" s="11">
        <v>44614</v>
      </c>
      <c r="B16" t="s">
        <v>98</v>
      </c>
      <c r="C16" t="s">
        <v>58</v>
      </c>
      <c r="D16">
        <v>1</v>
      </c>
      <c r="E16" t="s">
        <v>51</v>
      </c>
      <c r="F16" t="s">
        <v>43</v>
      </c>
      <c r="G16" s="1">
        <v>0.83333333333333337</v>
      </c>
      <c r="H16">
        <v>2</v>
      </c>
      <c r="J16" t="s">
        <v>96</v>
      </c>
    </row>
    <row r="17" spans="1:10" x14ac:dyDescent="0.35">
      <c r="A17" s="11">
        <v>44616</v>
      </c>
      <c r="B17" t="s">
        <v>106</v>
      </c>
      <c r="C17" t="s">
        <v>38</v>
      </c>
      <c r="D17">
        <v>2</v>
      </c>
      <c r="E17" t="s">
        <v>26</v>
      </c>
      <c r="F17" t="s">
        <v>28</v>
      </c>
      <c r="G17" s="1">
        <v>0.83333333333333337</v>
      </c>
      <c r="H17">
        <v>2</v>
      </c>
      <c r="J17" t="s">
        <v>96</v>
      </c>
    </row>
    <row r="18" spans="1:10" x14ac:dyDescent="0.35">
      <c r="A18" s="11">
        <v>44617</v>
      </c>
      <c r="B18" t="s">
        <v>97</v>
      </c>
      <c r="C18" t="s">
        <v>24</v>
      </c>
      <c r="D18">
        <v>3</v>
      </c>
      <c r="E18" t="s">
        <v>7</v>
      </c>
      <c r="F18" t="s">
        <v>13</v>
      </c>
      <c r="G18" s="1">
        <v>0.83333333333333337</v>
      </c>
      <c r="H18">
        <v>2</v>
      </c>
      <c r="J18" t="s">
        <v>96</v>
      </c>
    </row>
    <row r="19" spans="1:10" x14ac:dyDescent="0.35">
      <c r="A19" s="11">
        <v>44621</v>
      </c>
      <c r="B19" t="s">
        <v>98</v>
      </c>
      <c r="C19" t="s">
        <v>38</v>
      </c>
      <c r="D19">
        <v>2</v>
      </c>
      <c r="E19" t="s">
        <v>31</v>
      </c>
      <c r="F19" t="s">
        <v>28</v>
      </c>
      <c r="G19" s="1">
        <v>0.83333333333333337</v>
      </c>
      <c r="H19">
        <v>2</v>
      </c>
      <c r="J19" t="s">
        <v>96</v>
      </c>
    </row>
    <row r="20" spans="1:10" x14ac:dyDescent="0.35">
      <c r="A20" s="11">
        <v>44624</v>
      </c>
      <c r="B20" t="s">
        <v>97</v>
      </c>
      <c r="C20" t="s">
        <v>24</v>
      </c>
      <c r="D20">
        <v>3</v>
      </c>
      <c r="E20" t="s">
        <v>7</v>
      </c>
      <c r="F20" t="s">
        <v>15</v>
      </c>
      <c r="G20" s="1">
        <v>0.83333333333333337</v>
      </c>
      <c r="H20">
        <v>2</v>
      </c>
      <c r="J20" t="s">
        <v>96</v>
      </c>
    </row>
    <row r="21" spans="1:10" x14ac:dyDescent="0.35">
      <c r="A21" s="11">
        <v>44631</v>
      </c>
      <c r="B21" t="s">
        <v>97</v>
      </c>
      <c r="C21" t="s">
        <v>58</v>
      </c>
      <c r="D21">
        <v>1</v>
      </c>
      <c r="E21" t="s">
        <v>43</v>
      </c>
      <c r="F21" t="s">
        <v>53</v>
      </c>
      <c r="G21" s="1">
        <v>0.83333333333333337</v>
      </c>
      <c r="H21">
        <v>2</v>
      </c>
      <c r="J21" t="s">
        <v>96</v>
      </c>
    </row>
  </sheetData>
  <mergeCells count="2">
    <mergeCell ref="A6:J6"/>
    <mergeCell ref="L6:Q6"/>
  </mergeCells>
  <conditionalFormatting sqref="J1:J5 J7:J1048576">
    <cfRule type="cellIs" dxfId="28" priority="8" operator="equal">
      <formula>"y"</formula>
    </cfRule>
  </conditionalFormatting>
  <conditionalFormatting sqref="A1:A1048576">
    <cfRule type="expression" dxfId="27" priority="7">
      <formula>$J1="y"</formula>
    </cfRule>
  </conditionalFormatting>
  <conditionalFormatting pivot="1" sqref="M10:Q11">
    <cfRule type="expression" dxfId="26" priority="2">
      <formula>L10="d"</formula>
    </cfRule>
  </conditionalFormatting>
  <conditionalFormatting pivot="1" sqref="M10:Q11">
    <cfRule type="cellIs" dxfId="25" priority="1" stopIfTrue="1" operator="equal">
      <formula>0</formula>
    </cfRule>
  </conditionalFormatting>
  <conditionalFormatting pivot="1" sqref="M10:Q11">
    <cfRule type="expression" dxfId="24" priority="9">
      <formula>$L10="l"</formula>
    </cfRule>
  </conditionalFormatting>
  <conditionalFormatting pivot="1" sqref="M10:Q11">
    <cfRule type="expression" dxfId="23" priority="10">
      <formula>$L10="w"</formula>
    </cfRule>
  </conditionalFormatting>
  <pageMargins left="0.7" right="0.7" top="0.75" bottom="0.75" header="0.3" footer="0.3"/>
  <pageSetup orientation="portrait" horizontalDpi="300" verticalDpi="300" r:id="rId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D3CA3-7E58-4282-BD91-B92B8A1A15F7}">
  <dimension ref="A1:Q48"/>
  <sheetViews>
    <sheetView showGridLines="0" workbookViewId="0">
      <pane ySplit="1" topLeftCell="A2" activePane="bottomLeft" state="frozen"/>
      <selection pane="bottomLeft" activeCell="A2" sqref="A2"/>
    </sheetView>
  </sheetViews>
  <sheetFormatPr defaultColWidth="0" defaultRowHeight="14.5" zeroHeight="1" x14ac:dyDescent="0.35"/>
  <cols>
    <col min="1" max="1" width="8.81640625" style="2" customWidth="1"/>
    <col min="2" max="2" width="10.08984375" style="2" bestFit="1" customWidth="1"/>
    <col min="3" max="4" width="20.7265625" style="2" bestFit="1" customWidth="1"/>
    <col min="5" max="5" width="8.453125" style="2" bestFit="1" customWidth="1"/>
    <col min="6" max="6" width="16.08984375" style="2" bestFit="1" customWidth="1"/>
    <col min="7" max="7" width="7.453125" style="2" bestFit="1" customWidth="1"/>
    <col min="8" max="8" width="8.7265625" style="2" bestFit="1" customWidth="1"/>
    <col min="9" max="9" width="7.90625" style="2" bestFit="1" customWidth="1"/>
    <col min="10" max="10" width="8.81640625" style="2" bestFit="1" customWidth="1"/>
    <col min="11" max="11" width="12.08984375" style="2" bestFit="1" customWidth="1"/>
    <col min="12" max="12" width="11.81640625" style="2" bestFit="1" customWidth="1"/>
    <col min="13" max="13" width="7.08984375" style="2" bestFit="1" customWidth="1"/>
    <col min="14" max="14" width="9" style="2" bestFit="1" customWidth="1"/>
    <col min="15" max="15" width="6.36328125" style="2" bestFit="1" customWidth="1"/>
    <col min="16" max="16" width="9.81640625" style="2" bestFit="1" customWidth="1"/>
    <col min="17" max="17" width="2.6328125" style="2" customWidth="1"/>
    <col min="18" max="16384" width="2.6328125" style="2" hidden="1"/>
  </cols>
  <sheetData>
    <row r="1" spans="1:16" x14ac:dyDescent="0.35">
      <c r="A1" s="2" t="s">
        <v>23</v>
      </c>
      <c r="B1" s="2" t="s">
        <v>25</v>
      </c>
      <c r="C1" s="2" t="s">
        <v>0</v>
      </c>
      <c r="D1" s="2" t="s">
        <v>1</v>
      </c>
      <c r="E1" s="2" t="s">
        <v>2</v>
      </c>
      <c r="F1" s="2" t="s">
        <v>3</v>
      </c>
      <c r="G1" s="2" t="s">
        <v>4</v>
      </c>
      <c r="H1" s="2" t="s">
        <v>5</v>
      </c>
      <c r="I1" s="2" t="s">
        <v>6</v>
      </c>
      <c r="J1" s="2" t="s">
        <v>90</v>
      </c>
      <c r="K1" s="2" t="s">
        <v>94</v>
      </c>
      <c r="L1" s="2" t="s">
        <v>93</v>
      </c>
      <c r="M1" s="2" t="s">
        <v>88</v>
      </c>
      <c r="N1" s="2" t="s">
        <v>89</v>
      </c>
      <c r="O1" s="2" t="s">
        <v>87</v>
      </c>
      <c r="P1" s="2" t="s">
        <v>86</v>
      </c>
    </row>
    <row r="2" spans="1:16" x14ac:dyDescent="0.35">
      <c r="A2" s="2" t="s">
        <v>85</v>
      </c>
      <c r="B2" s="2">
        <v>2</v>
      </c>
      <c r="C2" s="2" t="s">
        <v>75</v>
      </c>
      <c r="D2" s="2" t="s">
        <v>67</v>
      </c>
      <c r="E2" s="2" t="s">
        <v>8</v>
      </c>
      <c r="F2" s="3" t="s">
        <v>68</v>
      </c>
      <c r="G2" s="4">
        <v>0.83333333333333337</v>
      </c>
      <c r="H2" s="2">
        <v>2</v>
      </c>
      <c r="I2" s="5" t="s">
        <v>84</v>
      </c>
      <c r="J2" s="5" t="s">
        <v>91</v>
      </c>
      <c r="K2" s="5" t="s">
        <v>96</v>
      </c>
      <c r="L2" s="6" t="str">
        <f ca="1">IF(Table1[[#This Row],[Status]]="pld","N",IF(Table1[[#This Row],[Date]]&lt;(TODAY()+60),"Y","N"))</f>
        <v>N</v>
      </c>
      <c r="M2" s="2" t="str">
        <f>RIGHT(F2,2)</f>
        <v>21</v>
      </c>
      <c r="N2" s="2" t="str">
        <f>TEXT(P2,"mmm")</f>
        <v>Oct</v>
      </c>
      <c r="O2" s="2" t="str">
        <f>TEXT(Table1[[#This Row],[Date]],"ddd")</f>
        <v>Thu</v>
      </c>
      <c r="P2" s="3">
        <f>(TEXT(SUBSTITUTE(MID(Table1[[#This Row],[Match Date ]],7,50)," ","-")*1,"dd-mmm-yy"))*1</f>
        <v>44490</v>
      </c>
    </row>
    <row r="3" spans="1:16" x14ac:dyDescent="0.35">
      <c r="A3" s="2" t="s">
        <v>57</v>
      </c>
      <c r="B3" s="2">
        <v>1</v>
      </c>
      <c r="C3" s="2" t="s">
        <v>43</v>
      </c>
      <c r="D3" s="2" t="s">
        <v>40</v>
      </c>
      <c r="E3" s="2" t="s">
        <v>8</v>
      </c>
      <c r="F3" s="3" t="s">
        <v>41</v>
      </c>
      <c r="G3" s="4">
        <v>0.83333333333333337</v>
      </c>
      <c r="H3" s="2">
        <v>2</v>
      </c>
      <c r="I3" s="2" t="s">
        <v>42</v>
      </c>
      <c r="J3" s="2" t="s">
        <v>92</v>
      </c>
      <c r="K3" s="2" t="s">
        <v>96</v>
      </c>
      <c r="L3" s="2" t="str">
        <f ca="1">IF(Table1[[#This Row],[Status]]="pld","N",IF(Table1[[#This Row],[Date]]&lt;(TODAY()+60),"Y","N"))</f>
        <v>N</v>
      </c>
      <c r="M3" s="2" t="str">
        <f>RIGHT(F3,2)</f>
        <v>21</v>
      </c>
      <c r="N3" s="2" t="str">
        <f>TEXT(P3,"mmm")</f>
        <v>Oct</v>
      </c>
      <c r="O3" s="2" t="str">
        <f>TEXT(Table1[[#This Row],[Date]],"ddd")</f>
        <v>Fri</v>
      </c>
      <c r="P3" s="3">
        <f>(TEXT(SUBSTITUTE(MID(Table1[[#This Row],[Match Date ]],7,50)," ","-")*1,"dd-mmm-yy"))*1</f>
        <v>44498</v>
      </c>
    </row>
    <row r="4" spans="1:16" x14ac:dyDescent="0.35">
      <c r="A4" s="2" t="s">
        <v>58</v>
      </c>
      <c r="B4" s="2">
        <v>1</v>
      </c>
      <c r="C4" s="2" t="s">
        <v>43</v>
      </c>
      <c r="D4" s="2" t="s">
        <v>40</v>
      </c>
      <c r="E4" s="2" t="s">
        <v>8</v>
      </c>
      <c r="F4" s="3" t="s">
        <v>41</v>
      </c>
      <c r="G4" s="4">
        <v>0.83333333333333337</v>
      </c>
      <c r="H4" s="2">
        <v>2</v>
      </c>
      <c r="I4" s="2" t="s">
        <v>42</v>
      </c>
      <c r="J4" s="2" t="s">
        <v>91</v>
      </c>
      <c r="K4" s="2" t="s">
        <v>96</v>
      </c>
      <c r="L4" s="2" t="str">
        <f ca="1">IF(Table1[[#This Row],[Status]]="pld","N",IF(Table1[[#This Row],[Date]]&lt;(TODAY()+60),"Y","N"))</f>
        <v>N</v>
      </c>
      <c r="M4" s="2" t="str">
        <f>RIGHT(F4,2)</f>
        <v>21</v>
      </c>
      <c r="N4" s="2" t="str">
        <f>TEXT(P4,"mmm")</f>
        <v>Oct</v>
      </c>
      <c r="O4" s="2" t="str">
        <f>TEXT(Table1[[#This Row],[Date]],"ddd")</f>
        <v>Fri</v>
      </c>
      <c r="P4" s="3">
        <f>(TEXT(SUBSTITUTE(MID(Table1[[#This Row],[Match Date ]],7,50)," ","-")*1,"dd-mmm-yy"))*1</f>
        <v>44498</v>
      </c>
    </row>
    <row r="5" spans="1:16" x14ac:dyDescent="0.35">
      <c r="A5" s="2" t="s">
        <v>57</v>
      </c>
      <c r="B5" s="2">
        <v>1</v>
      </c>
      <c r="C5" s="2" t="s">
        <v>40</v>
      </c>
      <c r="D5" s="2" t="s">
        <v>43</v>
      </c>
      <c r="E5" s="2" t="s">
        <v>8</v>
      </c>
      <c r="F5" s="3" t="s">
        <v>44</v>
      </c>
      <c r="G5" s="4">
        <v>0.84375</v>
      </c>
      <c r="H5" s="2">
        <v>2</v>
      </c>
      <c r="I5" s="5" t="s">
        <v>56</v>
      </c>
      <c r="J5" s="5" t="s">
        <v>92</v>
      </c>
      <c r="K5" s="5" t="s">
        <v>95</v>
      </c>
      <c r="L5" s="6" t="str">
        <f ca="1">IF(Table1[[#This Row],[Status]]="pld","N",IF(Table1[[#This Row],[Date]]&lt;(TODAY()+60),"Y","N"))</f>
        <v>N</v>
      </c>
      <c r="M5" s="2" t="str">
        <f>RIGHT(F5,2)</f>
        <v>21</v>
      </c>
      <c r="N5" s="2" t="str">
        <f>TEXT(P5,"mmm")</f>
        <v>Nov</v>
      </c>
      <c r="O5" s="2" t="str">
        <f>TEXT(Table1[[#This Row],[Date]],"ddd")</f>
        <v>Tue</v>
      </c>
      <c r="P5" s="3">
        <f>(TEXT(SUBSTITUTE(MID(Table1[[#This Row],[Match Date ]],7,50)," ","-")*1,"dd-mmm-yy"))*1</f>
        <v>44502</v>
      </c>
    </row>
    <row r="6" spans="1:16" x14ac:dyDescent="0.35">
      <c r="A6" s="2" t="s">
        <v>58</v>
      </c>
      <c r="B6" s="2">
        <v>1</v>
      </c>
      <c r="C6" s="2" t="s">
        <v>40</v>
      </c>
      <c r="D6" s="2" t="s">
        <v>43</v>
      </c>
      <c r="E6" s="2" t="s">
        <v>8</v>
      </c>
      <c r="F6" s="3" t="s">
        <v>44</v>
      </c>
      <c r="G6" s="4">
        <v>0.84375</v>
      </c>
      <c r="H6" s="2">
        <v>2</v>
      </c>
      <c r="I6" s="5" t="s">
        <v>56</v>
      </c>
      <c r="J6" s="5" t="s">
        <v>91</v>
      </c>
      <c r="K6" s="5" t="s">
        <v>95</v>
      </c>
      <c r="L6" s="6" t="str">
        <f ca="1">IF(Table1[[#This Row],[Status]]="pld","N",IF(Table1[[#This Row],[Date]]&lt;(TODAY()+60),"Y","N"))</f>
        <v>N</v>
      </c>
      <c r="M6" s="2" t="str">
        <f>RIGHT(F6,2)</f>
        <v>21</v>
      </c>
      <c r="N6" s="2" t="str">
        <f>TEXT(P6,"mmm")</f>
        <v>Nov</v>
      </c>
      <c r="O6" s="2" t="str">
        <f>TEXT(Table1[[#This Row],[Date]],"ddd")</f>
        <v>Tue</v>
      </c>
      <c r="P6" s="3">
        <f>(TEXT(SUBSTITUTE(MID(Table1[[#This Row],[Match Date ]],7,50)," ","-")*1,"dd-mmm-yy"))*1</f>
        <v>44502</v>
      </c>
    </row>
    <row r="7" spans="1:16" x14ac:dyDescent="0.35">
      <c r="A7" s="2" t="s">
        <v>24</v>
      </c>
      <c r="B7" s="2">
        <v>3</v>
      </c>
      <c r="C7" s="2" t="s">
        <v>13</v>
      </c>
      <c r="D7" s="2" t="s">
        <v>7</v>
      </c>
      <c r="E7" s="2" t="s">
        <v>8</v>
      </c>
      <c r="F7" s="3" t="s">
        <v>9</v>
      </c>
      <c r="G7" s="4">
        <v>0.83333333333333337</v>
      </c>
      <c r="H7" s="2">
        <v>2</v>
      </c>
      <c r="I7" s="2" t="s">
        <v>10</v>
      </c>
      <c r="J7" s="2" t="s">
        <v>91</v>
      </c>
      <c r="K7" s="2" t="s">
        <v>96</v>
      </c>
      <c r="L7" s="2" t="str">
        <f ca="1">IF(Table1[[#This Row],[Status]]="pld","N",IF(Table1[[#This Row],[Date]]&lt;(TODAY()+60),"Y","N"))</f>
        <v>N</v>
      </c>
      <c r="M7" s="2" t="str">
        <f>RIGHT(F7,2)</f>
        <v>21</v>
      </c>
      <c r="N7" s="2" t="str">
        <f>TEXT(P7,"mmm")</f>
        <v>Nov</v>
      </c>
      <c r="O7" s="2" t="str">
        <f>TEXT(Table1[[#This Row],[Date]],"ddd")</f>
        <v>Wed</v>
      </c>
      <c r="P7" s="3">
        <f>(TEXT(SUBSTITUTE(MID(Table1[[#This Row],[Match Date ]],7,50)," ","-")*1,"dd-mmm-yy"))*1</f>
        <v>44503</v>
      </c>
    </row>
    <row r="8" spans="1:16" x14ac:dyDescent="0.35">
      <c r="A8" s="2" t="s">
        <v>38</v>
      </c>
      <c r="B8" s="2">
        <v>2</v>
      </c>
      <c r="C8" s="2" t="s">
        <v>28</v>
      </c>
      <c r="D8" s="2" t="s">
        <v>26</v>
      </c>
      <c r="E8" s="2" t="s">
        <v>8</v>
      </c>
      <c r="F8" s="3" t="s">
        <v>27</v>
      </c>
      <c r="G8" s="4">
        <v>0.83333333333333337</v>
      </c>
      <c r="H8" s="2">
        <v>2</v>
      </c>
      <c r="I8" s="5" t="s">
        <v>39</v>
      </c>
      <c r="J8" s="5" t="s">
        <v>91</v>
      </c>
      <c r="K8" s="5" t="s">
        <v>96</v>
      </c>
      <c r="L8" s="6" t="str">
        <f ca="1">IF(Table1[[#This Row],[Status]]="pld","N",IF(Table1[[#This Row],[Date]]&lt;(TODAY()+60),"Y","N"))</f>
        <v>N</v>
      </c>
      <c r="M8" s="2" t="str">
        <f>RIGHT(F8,2)</f>
        <v>21</v>
      </c>
      <c r="N8" s="2" t="str">
        <f>TEXT(P8,"mmm")</f>
        <v>Nov</v>
      </c>
      <c r="O8" s="2" t="str">
        <f>TEXT(Table1[[#This Row],[Date]],"ddd")</f>
        <v>Fri</v>
      </c>
      <c r="P8" s="3">
        <f>(TEXT(SUBSTITUTE(MID(Table1[[#This Row],[Match Date ]],7,50)," ","-")*1,"dd-mmm-yy"))*1</f>
        <v>44505</v>
      </c>
    </row>
    <row r="9" spans="1:16" x14ac:dyDescent="0.35">
      <c r="A9" s="2" t="s">
        <v>38</v>
      </c>
      <c r="B9" s="2">
        <v>2</v>
      </c>
      <c r="C9" s="2" t="s">
        <v>37</v>
      </c>
      <c r="D9" s="2" t="s">
        <v>28</v>
      </c>
      <c r="E9" s="2" t="s">
        <v>8</v>
      </c>
      <c r="F9" s="3" t="s">
        <v>29</v>
      </c>
      <c r="G9" s="4">
        <v>0.83333333333333337</v>
      </c>
      <c r="H9" s="2">
        <v>2</v>
      </c>
      <c r="I9" s="2" t="s">
        <v>10</v>
      </c>
      <c r="J9" s="2" t="s">
        <v>91</v>
      </c>
      <c r="K9" s="2" t="s">
        <v>96</v>
      </c>
      <c r="L9" s="2" t="str">
        <f ca="1">IF(Table1[[#This Row],[Status]]="pld","N",IF(Table1[[#This Row],[Date]]&lt;(TODAY()+60),"Y","N"))</f>
        <v>N</v>
      </c>
      <c r="M9" s="2" t="str">
        <f>RIGHT(F9,2)</f>
        <v>21</v>
      </c>
      <c r="N9" s="2" t="str">
        <f>TEXT(P9,"mmm")</f>
        <v>Nov</v>
      </c>
      <c r="O9" s="2" t="str">
        <f>TEXT(Table1[[#This Row],[Date]],"ddd")</f>
        <v>Fri</v>
      </c>
      <c r="P9" s="3">
        <f>(TEXT(SUBSTITUTE(MID(Table1[[#This Row],[Match Date ]],7,50)," ","-")*1,"dd-mmm-yy"))*1</f>
        <v>44519</v>
      </c>
    </row>
    <row r="10" spans="1:16" x14ac:dyDescent="0.35">
      <c r="A10" s="2" t="s">
        <v>58</v>
      </c>
      <c r="B10" s="2">
        <v>1</v>
      </c>
      <c r="C10" s="2" t="s">
        <v>43</v>
      </c>
      <c r="D10" s="2" t="s">
        <v>47</v>
      </c>
      <c r="E10" s="2" t="s">
        <v>8</v>
      </c>
      <c r="F10" s="3" t="s">
        <v>59</v>
      </c>
      <c r="G10" s="4">
        <v>0.83333333333333337</v>
      </c>
      <c r="H10" s="2">
        <v>2</v>
      </c>
      <c r="I10" s="5" t="s">
        <v>39</v>
      </c>
      <c r="J10" s="5" t="s">
        <v>91</v>
      </c>
      <c r="K10" s="5" t="s">
        <v>96</v>
      </c>
      <c r="L10" s="6" t="str">
        <f ca="1">IF(Table1[[#This Row],[Status]]="pld","N",IF(Table1[[#This Row],[Date]]&lt;(TODAY()+60),"Y","N"))</f>
        <v>N</v>
      </c>
      <c r="M10" s="2" t="str">
        <f>RIGHT(F10,2)</f>
        <v>21</v>
      </c>
      <c r="N10" s="2" t="str">
        <f>TEXT(P10,"mmm")</f>
        <v>Nov</v>
      </c>
      <c r="O10" s="2" t="str">
        <f>TEXT(Table1[[#This Row],[Date]],"ddd")</f>
        <v>Fri</v>
      </c>
      <c r="P10" s="3">
        <f>(TEXT(SUBSTITUTE(MID(Table1[[#This Row],[Match Date ]],7,50)," ","-")*1,"dd-mmm-yy"))*1</f>
        <v>44526</v>
      </c>
    </row>
    <row r="11" spans="1:16" x14ac:dyDescent="0.35">
      <c r="A11" s="2" t="s">
        <v>57</v>
      </c>
      <c r="B11" s="2">
        <v>1</v>
      </c>
      <c r="C11" s="2" t="s">
        <v>40</v>
      </c>
      <c r="D11" s="2" t="s">
        <v>45</v>
      </c>
      <c r="E11" s="2" t="s">
        <v>8</v>
      </c>
      <c r="F11" s="3" t="s">
        <v>46</v>
      </c>
      <c r="G11" s="4">
        <v>0.84375</v>
      </c>
      <c r="H11" s="2">
        <v>2</v>
      </c>
      <c r="I11" s="2" t="s">
        <v>42</v>
      </c>
      <c r="J11" s="2" t="s">
        <v>91</v>
      </c>
      <c r="K11" s="2" t="s">
        <v>95</v>
      </c>
      <c r="L11" s="2" t="str">
        <f ca="1">IF(Table1[[#This Row],[Status]]="pld","N",IF(Table1[[#This Row],[Date]]&lt;(TODAY()+60),"Y","N"))</f>
        <v>N</v>
      </c>
      <c r="M11" s="2" t="str">
        <f>RIGHT(F11,2)</f>
        <v>21</v>
      </c>
      <c r="N11" s="2" t="str">
        <f>TEXT(P11,"mmm")</f>
        <v>Nov</v>
      </c>
      <c r="O11" s="2" t="str">
        <f>TEXT(Table1[[#This Row],[Date]],"ddd")</f>
        <v>Tue</v>
      </c>
      <c r="P11" s="3">
        <f>(TEXT(SUBSTITUTE(MID(Table1[[#This Row],[Match Date ]],7,50)," ","-")*1,"dd-mmm-yy"))*1</f>
        <v>44530</v>
      </c>
    </row>
    <row r="12" spans="1:16" x14ac:dyDescent="0.35">
      <c r="A12" s="2" t="s">
        <v>85</v>
      </c>
      <c r="B12" s="2">
        <v>2</v>
      </c>
      <c r="C12" s="2" t="s">
        <v>82</v>
      </c>
      <c r="D12" s="2" t="s">
        <v>67</v>
      </c>
      <c r="E12" s="2" t="s">
        <v>8</v>
      </c>
      <c r="F12" s="3" t="s">
        <v>69</v>
      </c>
      <c r="G12" s="4">
        <v>0.83333333333333337</v>
      </c>
      <c r="H12" s="2">
        <v>2</v>
      </c>
      <c r="I12" s="2" t="s">
        <v>70</v>
      </c>
      <c r="J12" s="2" t="s">
        <v>91</v>
      </c>
      <c r="K12" s="2" t="s">
        <v>96</v>
      </c>
      <c r="L12" s="2" t="str">
        <f ca="1">IF(Table1[[#This Row],[Status]]="pld","N",IF(Table1[[#This Row],[Date]]&lt;(TODAY()+60),"Y","N"))</f>
        <v>N</v>
      </c>
      <c r="M12" s="2" t="str">
        <f>RIGHT(F12,2)</f>
        <v>21</v>
      </c>
      <c r="N12" s="2" t="str">
        <f>TEXT(P12,"mmm")</f>
        <v>Dec</v>
      </c>
      <c r="O12" s="2" t="str">
        <f>TEXT(Table1[[#This Row],[Date]],"ddd")</f>
        <v>Thu</v>
      </c>
      <c r="P12" s="3">
        <f>(TEXT(SUBSTITUTE(MID(Table1[[#This Row],[Match Date ]],7,50)," ","-")*1,"dd-mmm-yy"))*1</f>
        <v>44532</v>
      </c>
    </row>
    <row r="13" spans="1:16" x14ac:dyDescent="0.35">
      <c r="A13" s="2" t="s">
        <v>38</v>
      </c>
      <c r="B13" s="2">
        <v>2</v>
      </c>
      <c r="C13" s="2" t="s">
        <v>35</v>
      </c>
      <c r="D13" s="2" t="s">
        <v>28</v>
      </c>
      <c r="E13" s="2" t="s">
        <v>8</v>
      </c>
      <c r="F13" s="3" t="s">
        <v>30</v>
      </c>
      <c r="G13" s="4">
        <v>0.83333333333333337</v>
      </c>
      <c r="H13" s="2">
        <v>2</v>
      </c>
      <c r="I13" s="2" t="s">
        <v>10</v>
      </c>
      <c r="J13" s="2" t="s">
        <v>91</v>
      </c>
      <c r="K13" s="2" t="s">
        <v>96</v>
      </c>
      <c r="L13" s="2" t="str">
        <f ca="1">IF(Table1[[#This Row],[Status]]="pld","N",IF(Table1[[#This Row],[Date]]&lt;(TODAY()+60),"Y","N"))</f>
        <v>N</v>
      </c>
      <c r="M13" s="2" t="str">
        <f>RIGHT(F13,2)</f>
        <v>21</v>
      </c>
      <c r="N13" s="2" t="str">
        <f>TEXT(P13,"mmm")</f>
        <v>Dec</v>
      </c>
      <c r="O13" s="2" t="str">
        <f>TEXT(Table1[[#This Row],[Date]],"ddd")</f>
        <v>Tue</v>
      </c>
      <c r="P13" s="3">
        <f>(TEXT(SUBSTITUTE(MID(Table1[[#This Row],[Match Date ]],7,50)," ","-")*1,"dd-mmm-yy"))*1</f>
        <v>44537</v>
      </c>
    </row>
    <row r="14" spans="1:16" x14ac:dyDescent="0.35">
      <c r="A14" s="2" t="s">
        <v>57</v>
      </c>
      <c r="B14" s="2">
        <v>1</v>
      </c>
      <c r="C14" s="2" t="s">
        <v>40</v>
      </c>
      <c r="D14" s="2" t="s">
        <v>47</v>
      </c>
      <c r="E14" s="2" t="s">
        <v>8</v>
      </c>
      <c r="F14" s="3" t="s">
        <v>48</v>
      </c>
      <c r="G14" s="4">
        <v>0.84375</v>
      </c>
      <c r="H14" s="2">
        <v>2</v>
      </c>
      <c r="I14" s="5" t="s">
        <v>56</v>
      </c>
      <c r="J14" s="5" t="s">
        <v>92</v>
      </c>
      <c r="K14" s="2" t="s">
        <v>95</v>
      </c>
      <c r="L14" s="2" t="str">
        <f ca="1">IF(Table1[[#This Row],[Status]]="pld","N",IF(Table1[[#This Row],[Date]]&lt;(TODAY()+60),"Y","N"))</f>
        <v>N</v>
      </c>
      <c r="M14" s="2" t="str">
        <f>RIGHT(F14,2)</f>
        <v>21</v>
      </c>
      <c r="N14" s="2" t="str">
        <f>TEXT(P14,"mmm")</f>
        <v>Dec</v>
      </c>
      <c r="O14" s="2" t="str">
        <f>TEXT(Table1[[#This Row],[Date]],"ddd")</f>
        <v>Tue</v>
      </c>
      <c r="P14" s="3">
        <f>(TEXT(SUBSTITUTE(MID(Table1[[#This Row],[Match Date ]],7,50)," ","-")*1,"dd-mmm-yy"))*1</f>
        <v>44544</v>
      </c>
    </row>
    <row r="15" spans="1:16" x14ac:dyDescent="0.35">
      <c r="A15" s="2" t="s">
        <v>58</v>
      </c>
      <c r="B15" s="2">
        <v>1</v>
      </c>
      <c r="C15" s="2" t="s">
        <v>43</v>
      </c>
      <c r="D15" s="2" t="s">
        <v>51</v>
      </c>
      <c r="E15" s="2" t="s">
        <v>8</v>
      </c>
      <c r="F15" s="3" t="s">
        <v>60</v>
      </c>
      <c r="G15" s="4">
        <v>0.83333333333333337</v>
      </c>
      <c r="H15" s="2">
        <v>2</v>
      </c>
      <c r="I15" s="2" t="s">
        <v>10</v>
      </c>
      <c r="J15" s="5" t="s">
        <v>92</v>
      </c>
      <c r="K15" s="2" t="s">
        <v>96</v>
      </c>
      <c r="L15" s="2" t="str">
        <f ca="1">IF(Table1[[#This Row],[Status]]="pld","N",IF(Table1[[#This Row],[Date]]&lt;(TODAY()+60),"Y","N"))</f>
        <v>N</v>
      </c>
      <c r="M15" s="2" t="str">
        <f>RIGHT(F15,2)</f>
        <v>21</v>
      </c>
      <c r="N15" s="2" t="str">
        <f>TEXT(P15,"mmm")</f>
        <v>Dec</v>
      </c>
      <c r="O15" s="2" t="str">
        <f>TEXT(Table1[[#This Row],[Date]],"ddd")</f>
        <v>Fri</v>
      </c>
      <c r="P15" s="3">
        <f>(TEXT(SUBSTITUTE(MID(Table1[[#This Row],[Match Date ]],7,50)," ","-")*1,"dd-mmm-yy"))*1</f>
        <v>44547</v>
      </c>
    </row>
    <row r="16" spans="1:16" x14ac:dyDescent="0.35">
      <c r="A16" s="2" t="s">
        <v>85</v>
      </c>
      <c r="B16" s="2">
        <v>2</v>
      </c>
      <c r="C16" s="2" t="s">
        <v>67</v>
      </c>
      <c r="D16" s="2" t="s">
        <v>71</v>
      </c>
      <c r="E16" s="2" t="s">
        <v>8</v>
      </c>
      <c r="F16" s="3" t="s">
        <v>72</v>
      </c>
      <c r="G16" s="4">
        <v>0.83333333333333337</v>
      </c>
      <c r="H16" s="2">
        <v>2</v>
      </c>
      <c r="I16" s="2" t="s">
        <v>107</v>
      </c>
      <c r="J16" s="2" t="s">
        <v>91</v>
      </c>
      <c r="K16" s="2" t="s">
        <v>96</v>
      </c>
      <c r="L16" s="2" t="str">
        <f ca="1">IF(Table1[[#This Row],[Status]]="pld","N",IF(Table1[[#This Row],[Date]]&lt;(TODAY()+60),"Y","N"))</f>
        <v>N</v>
      </c>
      <c r="M16" s="2" t="str">
        <f>RIGHT(F16,2)</f>
        <v>22</v>
      </c>
      <c r="N16" s="2" t="str">
        <f>TEXT(P16,"mmm")</f>
        <v>Jan</v>
      </c>
      <c r="O16" s="2" t="str">
        <f>TEXT(Table1[[#This Row],[Date]],"ddd")</f>
        <v>Fri</v>
      </c>
      <c r="P16" s="3">
        <f>(TEXT(SUBSTITUTE(MID(Table1[[#This Row],[Match Date ]],7,50)," ","-")*1,"dd-mmm-yy"))*1</f>
        <v>44568</v>
      </c>
    </row>
    <row r="17" spans="1:16" x14ac:dyDescent="0.35">
      <c r="A17" s="2" t="s">
        <v>85</v>
      </c>
      <c r="B17" s="2">
        <v>2</v>
      </c>
      <c r="C17" s="2" t="s">
        <v>79</v>
      </c>
      <c r="D17" s="2" t="s">
        <v>67</v>
      </c>
      <c r="E17" s="2" t="s">
        <v>11</v>
      </c>
      <c r="F17" s="3" t="s">
        <v>73</v>
      </c>
      <c r="G17" s="4">
        <v>0.83333333333333337</v>
      </c>
      <c r="H17" s="2">
        <v>3</v>
      </c>
      <c r="J17" s="2" t="str">
        <f>""</f>
        <v/>
      </c>
      <c r="K17" s="2" t="s">
        <v>96</v>
      </c>
      <c r="L17" s="2" t="str">
        <f ca="1">IF(Table1[[#This Row],[Status]]="pld","N",IF(Table1[[#This Row],[Date]]&lt;(TODAY()+60),"Y","N"))</f>
        <v>Y</v>
      </c>
      <c r="M17" s="2" t="str">
        <f>RIGHT(F17,2)</f>
        <v>22</v>
      </c>
      <c r="N17" s="2" t="str">
        <f>TEXT(P17,"mmm")</f>
        <v>Jan</v>
      </c>
      <c r="O17" s="2" t="str">
        <f>TEXT(Table1[[#This Row],[Date]],"ddd")</f>
        <v>Sun</v>
      </c>
      <c r="P17" s="3">
        <f>(TEXT(SUBSTITUTE(MID(Table1[[#This Row],[Match Date ]],7,50)," ","-")*1,"dd-mmm-yy"))*1</f>
        <v>44584</v>
      </c>
    </row>
    <row r="18" spans="1:16" x14ac:dyDescent="0.35">
      <c r="A18" s="2" t="s">
        <v>24</v>
      </c>
      <c r="B18" s="2">
        <v>3</v>
      </c>
      <c r="C18" s="2" t="s">
        <v>15</v>
      </c>
      <c r="D18" s="2" t="s">
        <v>7</v>
      </c>
      <c r="E18" s="2" t="s">
        <v>11</v>
      </c>
      <c r="F18" s="3" t="s">
        <v>12</v>
      </c>
      <c r="G18" s="4">
        <v>0.83333333333333337</v>
      </c>
      <c r="H18" s="2">
        <v>2</v>
      </c>
      <c r="J18" s="2" t="str">
        <f>""</f>
        <v/>
      </c>
      <c r="K18" s="2" t="s">
        <v>96</v>
      </c>
      <c r="L18" s="2" t="str">
        <f ca="1">IF(Table1[[#This Row],[Status]]="pld","N",IF(Table1[[#This Row],[Date]]&lt;(TODAY()+60),"Y","N"))</f>
        <v>Y</v>
      </c>
      <c r="M18" s="2" t="str">
        <f>RIGHT(F18,2)</f>
        <v>22</v>
      </c>
      <c r="N18" s="2" t="str">
        <f>TEXT(P18,"mmm")</f>
        <v>Jan</v>
      </c>
      <c r="O18" s="2" t="str">
        <f>TEXT(Table1[[#This Row],[Date]],"ddd")</f>
        <v>Wed</v>
      </c>
      <c r="P18" s="3">
        <f>(TEXT(SUBSTITUTE(MID(Table1[[#This Row],[Match Date ]],7,50)," ","-")*1,"dd-mmm-yy"))*1</f>
        <v>44587</v>
      </c>
    </row>
    <row r="19" spans="1:16" x14ac:dyDescent="0.35">
      <c r="A19" s="2" t="s">
        <v>85</v>
      </c>
      <c r="B19" s="2">
        <v>2</v>
      </c>
      <c r="C19" s="2" t="s">
        <v>77</v>
      </c>
      <c r="D19" s="2" t="s">
        <v>67</v>
      </c>
      <c r="E19" s="2" t="s">
        <v>11</v>
      </c>
      <c r="F19" s="3" t="s">
        <v>74</v>
      </c>
      <c r="G19" s="4">
        <v>0.83333333333333337</v>
      </c>
      <c r="H19" s="2">
        <v>2</v>
      </c>
      <c r="J19" s="2" t="str">
        <f>""</f>
        <v/>
      </c>
      <c r="K19" s="2" t="s">
        <v>96</v>
      </c>
      <c r="L19" s="2" t="str">
        <f ca="1">IF(Table1[[#This Row],[Status]]="pld","N",IF(Table1[[#This Row],[Date]]&lt;(TODAY()+60),"Y","N"))</f>
        <v>Y</v>
      </c>
      <c r="M19" s="2" t="str">
        <f>RIGHT(F19,2)</f>
        <v>22</v>
      </c>
      <c r="N19" s="2" t="str">
        <f>TEXT(P19,"mmm")</f>
        <v>Feb</v>
      </c>
      <c r="O19" s="2" t="str">
        <f>TEXT(Table1[[#This Row],[Date]],"ddd")</f>
        <v>Tue</v>
      </c>
      <c r="P19" s="3">
        <f>(TEXT(SUBSTITUTE(MID(Table1[[#This Row],[Match Date ]],7,50)," ","-")*1,"dd-mmm-yy"))*1</f>
        <v>44593</v>
      </c>
    </row>
    <row r="20" spans="1:16" x14ac:dyDescent="0.35">
      <c r="A20" s="2" t="s">
        <v>58</v>
      </c>
      <c r="B20" s="2">
        <v>1</v>
      </c>
      <c r="C20" s="2" t="s">
        <v>47</v>
      </c>
      <c r="D20" s="2" t="s">
        <v>43</v>
      </c>
      <c r="E20" s="2" t="s">
        <v>11</v>
      </c>
      <c r="F20" s="3" t="s">
        <v>61</v>
      </c>
      <c r="G20" s="4">
        <v>0.83333333333333337</v>
      </c>
      <c r="H20" s="2">
        <v>2</v>
      </c>
      <c r="J20" s="2" t="str">
        <f>""</f>
        <v/>
      </c>
      <c r="K20" s="2" t="s">
        <v>96</v>
      </c>
      <c r="L20" s="2" t="str">
        <f ca="1">IF(Table1[[#This Row],[Status]]="pld","N",IF(Table1[[#This Row],[Date]]&lt;(TODAY()+60),"Y","N"))</f>
        <v>Y</v>
      </c>
      <c r="M20" s="2" t="str">
        <f>RIGHT(F20,2)</f>
        <v>22</v>
      </c>
      <c r="N20" s="2" t="str">
        <f>TEXT(P20,"mmm")</f>
        <v>Feb</v>
      </c>
      <c r="O20" s="2" t="str">
        <f>TEXT(Table1[[#This Row],[Date]],"ddd")</f>
        <v>Thu</v>
      </c>
      <c r="P20" s="3">
        <f>(TEXT(SUBSTITUTE(MID(Table1[[#This Row],[Match Date ]],7,50)," ","-")*1,"dd-mmm-yy"))*1</f>
        <v>44602</v>
      </c>
    </row>
    <row r="21" spans="1:16" x14ac:dyDescent="0.35">
      <c r="A21" s="2" t="s">
        <v>38</v>
      </c>
      <c r="B21" s="2">
        <v>2</v>
      </c>
      <c r="C21" s="2" t="s">
        <v>28</v>
      </c>
      <c r="D21" s="2" t="s">
        <v>31</v>
      </c>
      <c r="E21" s="2" t="s">
        <v>11</v>
      </c>
      <c r="F21" s="3" t="s">
        <v>32</v>
      </c>
      <c r="G21" s="4">
        <v>0.83333333333333337</v>
      </c>
      <c r="H21" s="2">
        <v>2</v>
      </c>
      <c r="J21" s="2" t="str">
        <f>""</f>
        <v/>
      </c>
      <c r="K21" s="2" t="s">
        <v>96</v>
      </c>
      <c r="L21" s="2" t="str">
        <f ca="1">IF(Table1[[#This Row],[Status]]="pld","N",IF(Table1[[#This Row],[Date]]&lt;(TODAY()+60),"Y","N"))</f>
        <v>Y</v>
      </c>
      <c r="M21" s="2" t="str">
        <f>RIGHT(F21,2)</f>
        <v>22</v>
      </c>
      <c r="N21" s="2" t="str">
        <f>TEXT(P21,"mmm")</f>
        <v>Feb</v>
      </c>
      <c r="O21" s="2" t="str">
        <f>TEXT(Table1[[#This Row],[Date]],"ddd")</f>
        <v>Fri</v>
      </c>
      <c r="P21" s="3">
        <f>(TEXT(SUBSTITUTE(MID(Table1[[#This Row],[Match Date ]],7,50)," ","-")*1,"dd-mmm-yy"))*1</f>
        <v>44603</v>
      </c>
    </row>
    <row r="22" spans="1:16" x14ac:dyDescent="0.35">
      <c r="A22" s="2" t="s">
        <v>85</v>
      </c>
      <c r="B22" s="2">
        <v>2</v>
      </c>
      <c r="C22" s="2" t="s">
        <v>67</v>
      </c>
      <c r="D22" s="2" t="s">
        <v>75</v>
      </c>
      <c r="E22" s="2" t="s">
        <v>11</v>
      </c>
      <c r="F22" s="3" t="s">
        <v>76</v>
      </c>
      <c r="G22" s="4">
        <v>0.83333333333333337</v>
      </c>
      <c r="H22" s="2">
        <v>2</v>
      </c>
      <c r="J22" s="2" t="str">
        <f>""</f>
        <v/>
      </c>
      <c r="K22" s="2" t="s">
        <v>96</v>
      </c>
      <c r="L22" s="2" t="str">
        <f ca="1">IF(Table1[[#This Row],[Status]]="pld","N",IF(Table1[[#This Row],[Date]]&lt;(TODAY()+60),"Y","N"))</f>
        <v>Y</v>
      </c>
      <c r="M22" s="2" t="str">
        <f>RIGHT(F22,2)</f>
        <v>22</v>
      </c>
      <c r="N22" s="2" t="str">
        <f>TEXT(P22,"mmm")</f>
        <v>Feb</v>
      </c>
      <c r="O22" s="2" t="str">
        <f>TEXT(Table1[[#This Row],[Date]],"ddd")</f>
        <v>Fri</v>
      </c>
      <c r="P22" s="3">
        <f>(TEXT(SUBSTITUTE(MID(Table1[[#This Row],[Match Date ]],7,50)," ","-")*1,"dd-mmm-yy"))*1</f>
        <v>44610</v>
      </c>
    </row>
    <row r="23" spans="1:16" x14ac:dyDescent="0.35">
      <c r="A23" s="2" t="s">
        <v>57</v>
      </c>
      <c r="B23" s="2">
        <v>1</v>
      </c>
      <c r="C23" s="2" t="s">
        <v>45</v>
      </c>
      <c r="D23" s="2" t="s">
        <v>40</v>
      </c>
      <c r="E23" s="2" t="s">
        <v>11</v>
      </c>
      <c r="F23" s="3" t="s">
        <v>49</v>
      </c>
      <c r="G23" s="4">
        <v>0.83333333333333337</v>
      </c>
      <c r="H23" s="2">
        <v>2</v>
      </c>
      <c r="J23" s="2" t="str">
        <f>""</f>
        <v/>
      </c>
      <c r="K23" s="2" t="s">
        <v>96</v>
      </c>
      <c r="L23" s="2" t="str">
        <f ca="1">IF(Table1[[#This Row],[Status]]="pld","N",IF(Table1[[#This Row],[Date]]&lt;(TODAY()+60),"Y","N"))</f>
        <v>Y</v>
      </c>
      <c r="M23" s="2" t="str">
        <f>RIGHT(F23,2)</f>
        <v>22</v>
      </c>
      <c r="N23" s="2" t="str">
        <f>TEXT(P23,"mmm")</f>
        <v>Feb</v>
      </c>
      <c r="O23" s="2" t="str">
        <f>TEXT(Table1[[#This Row],[Date]],"ddd")</f>
        <v>Sun</v>
      </c>
      <c r="P23" s="3">
        <f>(TEXT(SUBSTITUTE(MID(Table1[[#This Row],[Match Date ]],7,50)," ","-")*1,"dd-mmm-yy"))*1</f>
        <v>44612</v>
      </c>
    </row>
    <row r="24" spans="1:16" x14ac:dyDescent="0.35">
      <c r="A24" s="2" t="s">
        <v>57</v>
      </c>
      <c r="B24" s="2">
        <v>1</v>
      </c>
      <c r="C24" s="2" t="s">
        <v>53</v>
      </c>
      <c r="D24" s="2" t="s">
        <v>40</v>
      </c>
      <c r="E24" s="2" t="s">
        <v>11</v>
      </c>
      <c r="F24" s="3" t="s">
        <v>108</v>
      </c>
      <c r="G24" s="4">
        <v>0.79166666666666663</v>
      </c>
      <c r="H24" s="2">
        <v>2</v>
      </c>
      <c r="J24" s="2" t="str">
        <f>""</f>
        <v/>
      </c>
      <c r="K24" s="2" t="s">
        <v>96</v>
      </c>
      <c r="L24" s="2" t="str">
        <f ca="1">IF(Table1[[#This Row],[Status]]="pld","N",IF(Table1[[#This Row],[Date]]&lt;(TODAY()+60),"Y","N"))</f>
        <v>Y</v>
      </c>
      <c r="M24" s="2" t="str">
        <f>RIGHT(F24,2)</f>
        <v>22</v>
      </c>
      <c r="N24" s="2" t="str">
        <f>TEXT(P24,"mmm")</f>
        <v>Feb</v>
      </c>
      <c r="O24" s="2" t="str">
        <f>TEXT(Table1[[#This Row],[Date]],"ddd")</f>
        <v>Mon</v>
      </c>
      <c r="P24" s="3">
        <f>(TEXT(SUBSTITUTE(MID(Table1[[#This Row],[Match Date ]],7,50)," ","-")*1,"dd-mmm-yy"))*1</f>
        <v>44613</v>
      </c>
    </row>
    <row r="25" spans="1:16" x14ac:dyDescent="0.35">
      <c r="A25" s="2" t="s">
        <v>58</v>
      </c>
      <c r="B25" s="2">
        <v>1</v>
      </c>
      <c r="C25" s="2" t="s">
        <v>51</v>
      </c>
      <c r="D25" s="2" t="s">
        <v>43</v>
      </c>
      <c r="E25" s="2" t="s">
        <v>11</v>
      </c>
      <c r="F25" s="3" t="s">
        <v>62</v>
      </c>
      <c r="G25" s="4">
        <v>0.83333333333333337</v>
      </c>
      <c r="H25" s="2">
        <v>2</v>
      </c>
      <c r="J25" s="2" t="str">
        <f>""</f>
        <v/>
      </c>
      <c r="K25" s="2" t="s">
        <v>96</v>
      </c>
      <c r="L25" s="2" t="str">
        <f ca="1">IF(Table1[[#This Row],[Status]]="pld","N",IF(Table1[[#This Row],[Date]]&lt;(TODAY()+60),"Y","N"))</f>
        <v>Y</v>
      </c>
      <c r="M25" s="2" t="str">
        <f>RIGHT(F25,2)</f>
        <v>22</v>
      </c>
      <c r="N25" s="2" t="str">
        <f>TEXT(P25,"mmm")</f>
        <v>Feb</v>
      </c>
      <c r="O25" s="2" t="str">
        <f>TEXT(Table1[[#This Row],[Date]],"ddd")</f>
        <v>Tue</v>
      </c>
      <c r="P25" s="3">
        <f>(TEXT(SUBSTITUTE(MID(Table1[[#This Row],[Match Date ]],7,50)," ","-")*1,"dd-mmm-yy"))*1</f>
        <v>44614</v>
      </c>
    </row>
    <row r="26" spans="1:16" x14ac:dyDescent="0.35">
      <c r="A26" s="2" t="s">
        <v>38</v>
      </c>
      <c r="B26" s="2">
        <v>2</v>
      </c>
      <c r="C26" s="2" t="s">
        <v>26</v>
      </c>
      <c r="D26" s="2" t="s">
        <v>28</v>
      </c>
      <c r="E26" s="2" t="s">
        <v>11</v>
      </c>
      <c r="F26" s="3" t="s">
        <v>33</v>
      </c>
      <c r="G26" s="4">
        <v>0.83333333333333337</v>
      </c>
      <c r="H26" s="2">
        <v>2</v>
      </c>
      <c r="J26" s="2" t="str">
        <f>""</f>
        <v/>
      </c>
      <c r="K26" s="2" t="s">
        <v>96</v>
      </c>
      <c r="L26" s="2" t="str">
        <f ca="1">IF(Table1[[#This Row],[Status]]="pld","N",IF(Table1[[#This Row],[Date]]&lt;(TODAY()+60),"Y","N"))</f>
        <v>Y</v>
      </c>
      <c r="M26" s="2" t="str">
        <f>RIGHT(F26,2)</f>
        <v>22</v>
      </c>
      <c r="N26" s="2" t="str">
        <f>TEXT(P26,"mmm")</f>
        <v>Feb</v>
      </c>
      <c r="O26" s="2" t="str">
        <f>TEXT(Table1[[#This Row],[Date]],"ddd")</f>
        <v>Thu</v>
      </c>
      <c r="P26" s="3">
        <f>(TEXT(SUBSTITUTE(MID(Table1[[#This Row],[Match Date ]],7,50)," ","-")*1,"dd-mmm-yy"))*1</f>
        <v>44616</v>
      </c>
    </row>
    <row r="27" spans="1:16" x14ac:dyDescent="0.35">
      <c r="A27" s="2" t="s">
        <v>24</v>
      </c>
      <c r="B27" s="2">
        <v>3</v>
      </c>
      <c r="C27" s="2" t="s">
        <v>7</v>
      </c>
      <c r="D27" s="2" t="s">
        <v>13</v>
      </c>
      <c r="E27" s="2" t="s">
        <v>11</v>
      </c>
      <c r="F27" s="3" t="s">
        <v>14</v>
      </c>
      <c r="G27" s="4">
        <v>0.83333333333333337</v>
      </c>
      <c r="H27" s="2">
        <v>2</v>
      </c>
      <c r="J27" s="2" t="str">
        <f>""</f>
        <v/>
      </c>
      <c r="K27" s="2" t="s">
        <v>96</v>
      </c>
      <c r="L27" s="2" t="str">
        <f ca="1">IF(Table1[[#This Row],[Status]]="pld","N",IF(Table1[[#This Row],[Date]]&lt;(TODAY()+60),"Y","N"))</f>
        <v>Y</v>
      </c>
      <c r="M27" s="2" t="str">
        <f>RIGHT(F27,2)</f>
        <v>22</v>
      </c>
      <c r="N27" s="2" t="str">
        <f>TEXT(P27,"mmm")</f>
        <v>Feb</v>
      </c>
      <c r="O27" s="2" t="str">
        <f>TEXT(Table1[[#This Row],[Date]],"ddd")</f>
        <v>Fri</v>
      </c>
      <c r="P27" s="3">
        <f>(TEXT(SUBSTITUTE(MID(Table1[[#This Row],[Match Date ]],7,50)," ","-")*1,"dd-mmm-yy"))*1</f>
        <v>44617</v>
      </c>
    </row>
    <row r="28" spans="1:16" x14ac:dyDescent="0.35">
      <c r="A28" s="2" t="s">
        <v>38</v>
      </c>
      <c r="B28" s="2">
        <v>2</v>
      </c>
      <c r="C28" s="2" t="s">
        <v>31</v>
      </c>
      <c r="D28" s="2" t="s">
        <v>28</v>
      </c>
      <c r="E28" s="2" t="s">
        <v>11</v>
      </c>
      <c r="F28" s="3" t="s">
        <v>34</v>
      </c>
      <c r="G28" s="4">
        <v>0.83333333333333337</v>
      </c>
      <c r="H28" s="2">
        <v>2</v>
      </c>
      <c r="J28" s="2" t="str">
        <f>""</f>
        <v/>
      </c>
      <c r="K28" s="2" t="s">
        <v>96</v>
      </c>
      <c r="L28" s="2" t="str">
        <f ca="1">IF(Table1[[#This Row],[Status]]="pld","N",IF(Table1[[#This Row],[Date]]&lt;(TODAY()+60),"Y","N"))</f>
        <v>Y</v>
      </c>
      <c r="M28" s="2" t="str">
        <f>RIGHT(F28,2)</f>
        <v>22</v>
      </c>
      <c r="N28" s="2" t="str">
        <f>TEXT(P28,"mmm")</f>
        <v>Mar</v>
      </c>
      <c r="O28" s="2" t="str">
        <f>TEXT(Table1[[#This Row],[Date]],"ddd")</f>
        <v>Tue</v>
      </c>
      <c r="P28" s="3">
        <f>(TEXT(SUBSTITUTE(MID(Table1[[#This Row],[Match Date ]],7,50)," ","-")*1,"dd-mmm-yy"))*1</f>
        <v>44621</v>
      </c>
    </row>
    <row r="29" spans="1:16" x14ac:dyDescent="0.35">
      <c r="A29" s="2" t="s">
        <v>24</v>
      </c>
      <c r="B29" s="2">
        <v>3</v>
      </c>
      <c r="C29" s="2" t="s">
        <v>7</v>
      </c>
      <c r="D29" s="2" t="s">
        <v>15</v>
      </c>
      <c r="E29" s="2" t="s">
        <v>11</v>
      </c>
      <c r="F29" s="3" t="s">
        <v>16</v>
      </c>
      <c r="G29" s="4">
        <v>0.83333333333333337</v>
      </c>
      <c r="H29" s="2">
        <v>2</v>
      </c>
      <c r="J29" s="2" t="str">
        <f>""</f>
        <v/>
      </c>
      <c r="K29" s="2" t="s">
        <v>96</v>
      </c>
      <c r="L29" s="2" t="str">
        <f ca="1">IF(Table1[[#This Row],[Status]]="pld","N",IF(Table1[[#This Row],[Date]]&lt;(TODAY()+60),"Y","N"))</f>
        <v>Y</v>
      </c>
      <c r="M29" s="2" t="str">
        <f>RIGHT(F29,2)</f>
        <v>22</v>
      </c>
      <c r="N29" s="2" t="str">
        <f>TEXT(P29,"mmm")</f>
        <v>Mar</v>
      </c>
      <c r="O29" s="2" t="str">
        <f>TEXT(Table1[[#This Row],[Date]],"ddd")</f>
        <v>Fri</v>
      </c>
      <c r="P29" s="3">
        <f>(TEXT(SUBSTITUTE(MID(Table1[[#This Row],[Match Date ]],7,50)," ","-")*1,"dd-mmm-yy"))*1</f>
        <v>44624</v>
      </c>
    </row>
    <row r="30" spans="1:16" x14ac:dyDescent="0.35">
      <c r="A30" s="2" t="s">
        <v>58</v>
      </c>
      <c r="B30" s="2">
        <v>1</v>
      </c>
      <c r="C30" s="2" t="s">
        <v>43</v>
      </c>
      <c r="D30" s="2" t="s">
        <v>53</v>
      </c>
      <c r="E30" s="2" t="s">
        <v>11</v>
      </c>
      <c r="F30" s="3" t="s">
        <v>63</v>
      </c>
      <c r="G30" s="4">
        <v>0.83333333333333337</v>
      </c>
      <c r="H30" s="2">
        <v>2</v>
      </c>
      <c r="J30" s="2" t="str">
        <f>""</f>
        <v/>
      </c>
      <c r="K30" s="2" t="s">
        <v>96</v>
      </c>
      <c r="L30" s="2" t="str">
        <f ca="1">IF(Table1[[#This Row],[Status]]="pld","N",IF(Table1[[#This Row],[Date]]&lt;(TODAY()+60),"Y","N"))</f>
        <v>Y</v>
      </c>
      <c r="M30" s="2" t="str">
        <f>RIGHT(F30,2)</f>
        <v>22</v>
      </c>
      <c r="N30" s="2" t="str">
        <f>TEXT(P30,"mmm")</f>
        <v>Mar</v>
      </c>
      <c r="O30" s="2" t="str">
        <f>TEXT(Table1[[#This Row],[Date]],"ddd")</f>
        <v>Fri</v>
      </c>
      <c r="P30" s="3">
        <f>(TEXT(SUBSTITUTE(MID(Table1[[#This Row],[Match Date ]],7,50)," ","-")*1,"dd-mmm-yy"))*1</f>
        <v>44631</v>
      </c>
    </row>
    <row r="31" spans="1:16" x14ac:dyDescent="0.35">
      <c r="A31" s="2" t="s">
        <v>85</v>
      </c>
      <c r="B31" s="2">
        <v>2</v>
      </c>
      <c r="C31" s="2" t="s">
        <v>67</v>
      </c>
      <c r="D31" s="2" t="s">
        <v>77</v>
      </c>
      <c r="E31" s="2" t="s">
        <v>11</v>
      </c>
      <c r="F31" s="3" t="s">
        <v>78</v>
      </c>
      <c r="G31" s="4">
        <v>0.83333333333333337</v>
      </c>
      <c r="H31" s="2">
        <v>2</v>
      </c>
      <c r="J31" s="2" t="str">
        <f>""</f>
        <v/>
      </c>
      <c r="K31" s="2" t="s">
        <v>96</v>
      </c>
      <c r="L31" s="2" t="str">
        <f ca="1">IF(Table1[[#This Row],[Status]]="pld","N",IF(Table1[[#This Row],[Date]]&lt;(TODAY()+60),"Y","N"))</f>
        <v>N</v>
      </c>
      <c r="M31" s="2" t="str">
        <f>RIGHT(F31,2)</f>
        <v>22</v>
      </c>
      <c r="N31" s="2" t="str">
        <f>TEXT(P31,"mmm")</f>
        <v>Mar</v>
      </c>
      <c r="O31" s="2" t="str">
        <f>TEXT(Table1[[#This Row],[Date]],"ddd")</f>
        <v>Fri</v>
      </c>
      <c r="P31" s="3">
        <f>(TEXT(SUBSTITUTE(MID(Table1[[#This Row],[Match Date ]],7,50)," ","-")*1,"dd-mmm-yy"))*1</f>
        <v>44638</v>
      </c>
    </row>
    <row r="32" spans="1:16" x14ac:dyDescent="0.35">
      <c r="A32" s="2" t="s">
        <v>57</v>
      </c>
      <c r="B32" s="2">
        <v>1</v>
      </c>
      <c r="C32" s="2" t="s">
        <v>51</v>
      </c>
      <c r="D32" s="2" t="s">
        <v>40</v>
      </c>
      <c r="E32" s="2" t="s">
        <v>11</v>
      </c>
      <c r="F32" s="3" t="s">
        <v>50</v>
      </c>
      <c r="G32" s="4">
        <v>0.83333333333333337</v>
      </c>
      <c r="H32" s="2">
        <v>2</v>
      </c>
      <c r="J32" s="2" t="str">
        <f>""</f>
        <v/>
      </c>
      <c r="K32" s="2" t="s">
        <v>96</v>
      </c>
      <c r="L32" s="2" t="str">
        <f ca="1">IF(Table1[[#This Row],[Status]]="pld","N",IF(Table1[[#This Row],[Date]]&lt;(TODAY()+60),"Y","N"))</f>
        <v>N</v>
      </c>
      <c r="M32" s="2" t="str">
        <f>RIGHT(F32,2)</f>
        <v>22</v>
      </c>
      <c r="N32" s="2" t="str">
        <f>TEXT(P32,"mmm")</f>
        <v>Mar</v>
      </c>
      <c r="O32" s="2" t="str">
        <f>TEXT(Table1[[#This Row],[Date]],"ddd")</f>
        <v>Tue</v>
      </c>
      <c r="P32" s="3">
        <f>(TEXT(SUBSTITUTE(MID(Table1[[#This Row],[Match Date ]],7,50)," ","-")*1,"dd-mmm-yy"))*1</f>
        <v>44642</v>
      </c>
    </row>
    <row r="33" spans="1:16" x14ac:dyDescent="0.35">
      <c r="A33" s="2" t="s">
        <v>24</v>
      </c>
      <c r="B33" s="2">
        <v>3</v>
      </c>
      <c r="C33" s="2" t="s">
        <v>7</v>
      </c>
      <c r="D33" s="2" t="s">
        <v>17</v>
      </c>
      <c r="E33" s="2" t="s">
        <v>11</v>
      </c>
      <c r="F33" s="3" t="s">
        <v>18</v>
      </c>
      <c r="G33" s="4">
        <v>0.83333333333333337</v>
      </c>
      <c r="H33" s="2">
        <v>2</v>
      </c>
      <c r="J33" s="2" t="str">
        <f>""</f>
        <v/>
      </c>
      <c r="K33" s="2" t="s">
        <v>96</v>
      </c>
      <c r="L33" s="2" t="str">
        <f ca="1">IF(Table1[[#This Row],[Status]]="pld","N",IF(Table1[[#This Row],[Date]]&lt;(TODAY()+60),"Y","N"))</f>
        <v>N</v>
      </c>
      <c r="M33" s="2" t="str">
        <f>RIGHT(F33,2)</f>
        <v>22</v>
      </c>
      <c r="N33" s="2" t="str">
        <f>TEXT(P33,"mmm")</f>
        <v>Mar</v>
      </c>
      <c r="O33" s="2" t="str">
        <f>TEXT(Table1[[#This Row],[Date]],"ddd")</f>
        <v>Fri</v>
      </c>
      <c r="P33" s="3">
        <f>(TEXT(SUBSTITUTE(MID(Table1[[#This Row],[Match Date ]],7,50)," ","-")*1,"dd-mmm-yy"))*1</f>
        <v>44645</v>
      </c>
    </row>
    <row r="34" spans="1:16" x14ac:dyDescent="0.35">
      <c r="A34" s="2" t="s">
        <v>58</v>
      </c>
      <c r="B34" s="2">
        <v>1</v>
      </c>
      <c r="C34" s="2" t="s">
        <v>45</v>
      </c>
      <c r="D34" s="2" t="s">
        <v>43</v>
      </c>
      <c r="E34" s="2" t="s">
        <v>11</v>
      </c>
      <c r="F34" s="3" t="s">
        <v>64</v>
      </c>
      <c r="G34" s="4">
        <v>0.83333333333333337</v>
      </c>
      <c r="H34" s="2">
        <v>2</v>
      </c>
      <c r="J34" s="2" t="str">
        <f>""</f>
        <v/>
      </c>
      <c r="K34" s="2" t="s">
        <v>96</v>
      </c>
      <c r="L34" s="2" t="str">
        <f ca="1">IF(Table1[[#This Row],[Status]]="pld","N",IF(Table1[[#This Row],[Date]]&lt;(TODAY()+60),"Y","N"))</f>
        <v>N</v>
      </c>
      <c r="M34" s="2" t="str">
        <f>RIGHT(F34,2)</f>
        <v>22</v>
      </c>
      <c r="N34" s="2" t="str">
        <f>TEXT(P34,"mmm")</f>
        <v>Mar</v>
      </c>
      <c r="O34" s="2" t="str">
        <f>TEXT(Table1[[#This Row],[Date]],"ddd")</f>
        <v>Sun</v>
      </c>
      <c r="P34" s="3">
        <f>(TEXT(SUBSTITUTE(MID(Table1[[#This Row],[Match Date ]],7,50)," ","-")*1,"dd-mmm-yy"))*1</f>
        <v>44647</v>
      </c>
    </row>
    <row r="35" spans="1:16" x14ac:dyDescent="0.35">
      <c r="A35" s="2" t="s">
        <v>85</v>
      </c>
      <c r="B35" s="2">
        <v>2</v>
      </c>
      <c r="C35" s="2" t="s">
        <v>67</v>
      </c>
      <c r="D35" s="2" t="s">
        <v>79</v>
      </c>
      <c r="E35" s="2" t="s">
        <v>11</v>
      </c>
      <c r="F35" s="3" t="s">
        <v>80</v>
      </c>
      <c r="G35" s="4">
        <v>0.83333333333333337</v>
      </c>
      <c r="H35" s="2">
        <v>2</v>
      </c>
      <c r="J35" s="2" t="str">
        <f>""</f>
        <v/>
      </c>
      <c r="K35" s="2" t="s">
        <v>96</v>
      </c>
      <c r="L35" s="2" t="str">
        <f ca="1">IF(Table1[[#This Row],[Status]]="pld","N",IF(Table1[[#This Row],[Date]]&lt;(TODAY()+60),"Y","N"))</f>
        <v>N</v>
      </c>
      <c r="M35" s="2" t="str">
        <f>RIGHT(F35,2)</f>
        <v>22</v>
      </c>
      <c r="N35" s="2" t="str">
        <f>TEXT(P35,"mmm")</f>
        <v>Apr</v>
      </c>
      <c r="O35" s="2" t="str">
        <f>TEXT(Table1[[#This Row],[Date]],"ddd")</f>
        <v>Fri</v>
      </c>
      <c r="P35" s="3">
        <f>(TEXT(SUBSTITUTE(MID(Table1[[#This Row],[Match Date ]],7,50)," ","-")*1,"dd-mmm-yy"))*1</f>
        <v>44652</v>
      </c>
    </row>
    <row r="36" spans="1:16" x14ac:dyDescent="0.35">
      <c r="A36" s="2" t="s">
        <v>58</v>
      </c>
      <c r="B36" s="2">
        <v>1</v>
      </c>
      <c r="C36" s="2" t="s">
        <v>53</v>
      </c>
      <c r="D36" s="2" t="s">
        <v>43</v>
      </c>
      <c r="E36" s="2" t="s">
        <v>11</v>
      </c>
      <c r="F36" s="3" t="s">
        <v>65</v>
      </c>
      <c r="G36" s="4">
        <v>0.79166666666666663</v>
      </c>
      <c r="H36" s="2">
        <v>2</v>
      </c>
      <c r="J36" s="2" t="str">
        <f>""</f>
        <v/>
      </c>
      <c r="K36" s="2" t="s">
        <v>96</v>
      </c>
      <c r="L36" s="2" t="str">
        <f ca="1">IF(Table1[[#This Row],[Status]]="pld","N",IF(Table1[[#This Row],[Date]]&lt;(TODAY()+60),"Y","N"))</f>
        <v>N</v>
      </c>
      <c r="M36" s="2" t="str">
        <f>RIGHT(F36,2)</f>
        <v>22</v>
      </c>
      <c r="N36" s="2" t="str">
        <f>TEXT(P36,"mmm")</f>
        <v>Apr</v>
      </c>
      <c r="O36" s="2" t="str">
        <f>TEXT(Table1[[#This Row],[Date]],"ddd")</f>
        <v>Mon</v>
      </c>
      <c r="P36" s="3">
        <f>(TEXT(SUBSTITUTE(MID(Table1[[#This Row],[Match Date ]],7,50)," ","-")*1,"dd-mmm-yy"))*1</f>
        <v>44655</v>
      </c>
    </row>
    <row r="37" spans="1:16" x14ac:dyDescent="0.35">
      <c r="A37" s="2" t="s">
        <v>24</v>
      </c>
      <c r="B37" s="2">
        <v>3</v>
      </c>
      <c r="C37" s="2" t="s">
        <v>7</v>
      </c>
      <c r="D37" s="2" t="s">
        <v>19</v>
      </c>
      <c r="E37" s="2" t="s">
        <v>11</v>
      </c>
      <c r="F37" s="3" t="s">
        <v>20</v>
      </c>
      <c r="G37" s="4">
        <v>0.83333333333333337</v>
      </c>
      <c r="H37" s="2">
        <v>2</v>
      </c>
      <c r="J37" s="2" t="str">
        <f>""</f>
        <v/>
      </c>
      <c r="K37" s="2" t="s">
        <v>96</v>
      </c>
      <c r="L37" s="2" t="str">
        <f ca="1">IF(Table1[[#This Row],[Status]]="pld","N",IF(Table1[[#This Row],[Date]]&lt;(TODAY()+60),"Y","N"))</f>
        <v>N</v>
      </c>
      <c r="M37" s="2" t="str">
        <f>RIGHT(F37,2)</f>
        <v>22</v>
      </c>
      <c r="N37" s="2" t="str">
        <f>TEXT(P37,"mmm")</f>
        <v>Apr</v>
      </c>
      <c r="O37" s="2" t="str">
        <f>TEXT(Table1[[#This Row],[Date]],"ddd")</f>
        <v>Fri</v>
      </c>
      <c r="P37" s="3">
        <f>(TEXT(SUBSTITUTE(MID(Table1[[#This Row],[Match Date ]],7,50)," ","-")*1,"dd-mmm-yy"))*1</f>
        <v>44659</v>
      </c>
    </row>
    <row r="38" spans="1:16" x14ac:dyDescent="0.35">
      <c r="A38" s="2" t="s">
        <v>85</v>
      </c>
      <c r="B38" s="2">
        <v>2</v>
      </c>
      <c r="C38" s="2" t="s">
        <v>71</v>
      </c>
      <c r="D38" s="2" t="s">
        <v>67</v>
      </c>
      <c r="E38" s="2" t="s">
        <v>11</v>
      </c>
      <c r="F38" s="3" t="s">
        <v>81</v>
      </c>
      <c r="G38" s="4">
        <v>0.83333333333333337</v>
      </c>
      <c r="H38" s="2">
        <v>2</v>
      </c>
      <c r="J38" s="2" t="str">
        <f>""</f>
        <v/>
      </c>
      <c r="K38" s="2" t="s">
        <v>96</v>
      </c>
      <c r="L38" s="2" t="str">
        <f ca="1">IF(Table1[[#This Row],[Status]]="pld","N",IF(Table1[[#This Row],[Date]]&lt;(TODAY()+60),"Y","N"))</f>
        <v>N</v>
      </c>
      <c r="M38" s="2" t="str">
        <f>RIGHT(F38,2)</f>
        <v>22</v>
      </c>
      <c r="N38" s="2" t="str">
        <f>TEXT(P38,"mmm")</f>
        <v>Apr</v>
      </c>
      <c r="O38" s="2" t="str">
        <f>TEXT(Table1[[#This Row],[Date]],"ddd")</f>
        <v>Wed</v>
      </c>
      <c r="P38" s="3">
        <f>(TEXT(SUBSTITUTE(MID(Table1[[#This Row],[Match Date ]],7,50)," ","-")*1,"dd-mmm-yy"))*1</f>
        <v>44664</v>
      </c>
    </row>
    <row r="39" spans="1:16" x14ac:dyDescent="0.35">
      <c r="A39" s="2" t="s">
        <v>38</v>
      </c>
      <c r="B39" s="2">
        <v>2</v>
      </c>
      <c r="C39" s="2" t="s">
        <v>28</v>
      </c>
      <c r="D39" s="2" t="s">
        <v>35</v>
      </c>
      <c r="E39" s="2" t="s">
        <v>11</v>
      </c>
      <c r="F39" s="3" t="s">
        <v>36</v>
      </c>
      <c r="G39" s="4">
        <v>0.83333333333333337</v>
      </c>
      <c r="H39" s="2">
        <v>2</v>
      </c>
      <c r="J39" s="2" t="str">
        <f>""</f>
        <v/>
      </c>
      <c r="K39" s="2" t="s">
        <v>96</v>
      </c>
      <c r="L39" s="2" t="str">
        <f ca="1">IF(Table1[[#This Row],[Status]]="pld","N",IF(Table1[[#This Row],[Date]]&lt;(TODAY()+60),"Y","N"))</f>
        <v>N</v>
      </c>
      <c r="M39" s="2" t="str">
        <f>RIGHT(F39,2)</f>
        <v>22</v>
      </c>
      <c r="N39" s="2" t="str">
        <f>TEXT(P39,"mmm")</f>
        <v>Apr</v>
      </c>
      <c r="O39" s="2" t="str">
        <f>TEXT(Table1[[#This Row],[Date]],"ddd")</f>
        <v>Fri</v>
      </c>
      <c r="P39" s="3">
        <f>(TEXT(SUBSTITUTE(MID(Table1[[#This Row],[Match Date ]],7,50)," ","-")*1,"dd-mmm-yy"))*1</f>
        <v>44673</v>
      </c>
    </row>
    <row r="40" spans="1:16" x14ac:dyDescent="0.35">
      <c r="A40" s="2" t="s">
        <v>57</v>
      </c>
      <c r="B40" s="2">
        <v>1</v>
      </c>
      <c r="C40" s="2" t="s">
        <v>40</v>
      </c>
      <c r="D40" s="2" t="s">
        <v>51</v>
      </c>
      <c r="E40" s="2" t="s">
        <v>11</v>
      </c>
      <c r="F40" s="3" t="s">
        <v>52</v>
      </c>
      <c r="G40" s="4">
        <v>0.84375</v>
      </c>
      <c r="H40" s="2">
        <v>2</v>
      </c>
      <c r="J40" s="2" t="str">
        <f>""</f>
        <v/>
      </c>
      <c r="K40" s="2" t="s">
        <v>95</v>
      </c>
      <c r="L40" s="2" t="str">
        <f ca="1">IF(Table1[[#This Row],[Status]]="pld","N",IF(Table1[[#This Row],[Date]]&lt;(TODAY()+60),"Y","N"))</f>
        <v>N</v>
      </c>
      <c r="M40" s="2" t="str">
        <f>RIGHT(F40,2)</f>
        <v>22</v>
      </c>
      <c r="N40" s="2" t="str">
        <f>TEXT(P40,"mmm")</f>
        <v>Apr</v>
      </c>
      <c r="O40" s="2" t="str">
        <f>TEXT(Table1[[#This Row],[Date]],"ddd")</f>
        <v>Tue</v>
      </c>
      <c r="P40" s="3">
        <f>(TEXT(SUBSTITUTE(MID(Table1[[#This Row],[Match Date ]],7,50)," ","-")*1,"dd-mmm-yy"))*1</f>
        <v>44677</v>
      </c>
    </row>
    <row r="41" spans="1:16" x14ac:dyDescent="0.35">
      <c r="A41" s="2" t="s">
        <v>85</v>
      </c>
      <c r="B41" s="2">
        <v>2</v>
      </c>
      <c r="C41" s="2" t="s">
        <v>67</v>
      </c>
      <c r="D41" s="2" t="s">
        <v>82</v>
      </c>
      <c r="E41" s="2" t="s">
        <v>11</v>
      </c>
      <c r="F41" s="3" t="s">
        <v>83</v>
      </c>
      <c r="G41" s="4">
        <v>0.83333333333333337</v>
      </c>
      <c r="H41" s="2">
        <v>2</v>
      </c>
      <c r="J41" s="2" t="str">
        <f>""</f>
        <v/>
      </c>
      <c r="K41" s="2" t="s">
        <v>96</v>
      </c>
      <c r="L41" s="2" t="str">
        <f ca="1">IF(Table1[[#This Row],[Status]]="pld","N",IF(Table1[[#This Row],[Date]]&lt;(TODAY()+60),"Y","N"))</f>
        <v>N</v>
      </c>
      <c r="M41" s="2" t="str">
        <f>RIGHT(F41,2)</f>
        <v>22</v>
      </c>
      <c r="N41" s="2" t="str">
        <f>TEXT(P41,"mmm")</f>
        <v>Apr</v>
      </c>
      <c r="O41" s="2" t="str">
        <f>TEXT(Table1[[#This Row],[Date]],"ddd")</f>
        <v>Fri</v>
      </c>
      <c r="P41" s="3">
        <f>(TEXT(SUBSTITUTE(MID(Table1[[#This Row],[Match Date ]],7,50)," ","-")*1,"dd-mmm-yy"))*1</f>
        <v>44680</v>
      </c>
    </row>
    <row r="42" spans="1:16" x14ac:dyDescent="0.35">
      <c r="A42" s="2" t="s">
        <v>24</v>
      </c>
      <c r="B42" s="2">
        <v>3</v>
      </c>
      <c r="C42" s="2" t="s">
        <v>17</v>
      </c>
      <c r="D42" s="2" t="s">
        <v>7</v>
      </c>
      <c r="E42" s="2" t="s">
        <v>11</v>
      </c>
      <c r="F42" s="3" t="s">
        <v>21</v>
      </c>
      <c r="G42" s="4">
        <v>0.83333333333333337</v>
      </c>
      <c r="H42" s="2">
        <v>2</v>
      </c>
      <c r="J42" s="2" t="str">
        <f>""</f>
        <v/>
      </c>
      <c r="K42" s="2" t="s">
        <v>96</v>
      </c>
      <c r="L42" s="2" t="str">
        <f ca="1">IF(Table1[[#This Row],[Status]]="pld","N",IF(Table1[[#This Row],[Date]]&lt;(TODAY()+60),"Y","N"))</f>
        <v>N</v>
      </c>
      <c r="M42" s="2" t="str">
        <f>RIGHT(F42,2)</f>
        <v>22</v>
      </c>
      <c r="N42" s="2" t="str">
        <f>TEXT(P42,"mmm")</f>
        <v>May</v>
      </c>
      <c r="O42" s="2" t="str">
        <f>TEXT(Table1[[#This Row],[Date]],"ddd")</f>
        <v>Fri</v>
      </c>
      <c r="P42" s="3">
        <f>(TEXT(SUBSTITUTE(MID(Table1[[#This Row],[Match Date ]],7,50)," ","-")*1,"dd-mmm-yy"))*1</f>
        <v>44687</v>
      </c>
    </row>
    <row r="43" spans="1:16" x14ac:dyDescent="0.35">
      <c r="A43" s="2" t="s">
        <v>38</v>
      </c>
      <c r="B43" s="2">
        <v>2</v>
      </c>
      <c r="C43" s="2" t="s">
        <v>28</v>
      </c>
      <c r="D43" s="2" t="s">
        <v>37</v>
      </c>
      <c r="E43" s="2" t="s">
        <v>11</v>
      </c>
      <c r="F43" s="3" t="s">
        <v>21</v>
      </c>
      <c r="G43" s="4">
        <v>0.83333333333333337</v>
      </c>
      <c r="H43" s="2">
        <v>2</v>
      </c>
      <c r="J43" s="2" t="str">
        <f>""</f>
        <v/>
      </c>
      <c r="K43" s="2" t="s">
        <v>96</v>
      </c>
      <c r="L43" s="2" t="str">
        <f ca="1">IF(Table1[[#This Row],[Status]]="pld","N",IF(Table1[[#This Row],[Date]]&lt;(TODAY()+60),"Y","N"))</f>
        <v>N</v>
      </c>
      <c r="M43" s="2" t="str">
        <f>RIGHT(F43,2)</f>
        <v>22</v>
      </c>
      <c r="N43" s="2" t="str">
        <f>TEXT(P43,"mmm")</f>
        <v>May</v>
      </c>
      <c r="O43" s="2" t="str">
        <f>TEXT(Table1[[#This Row],[Date]],"ddd")</f>
        <v>Fri</v>
      </c>
      <c r="P43" s="3">
        <f>(TEXT(SUBSTITUTE(MID(Table1[[#This Row],[Match Date ]],7,50)," ","-")*1,"dd-mmm-yy"))*1</f>
        <v>44687</v>
      </c>
    </row>
    <row r="44" spans="1:16" x14ac:dyDescent="0.35">
      <c r="A44" s="2" t="s">
        <v>57</v>
      </c>
      <c r="B44" s="2">
        <v>1</v>
      </c>
      <c r="C44" s="2" t="s">
        <v>40</v>
      </c>
      <c r="D44" s="2" t="s">
        <v>53</v>
      </c>
      <c r="E44" s="2" t="s">
        <v>11</v>
      </c>
      <c r="F44" s="3" t="s">
        <v>54</v>
      </c>
      <c r="G44" s="4">
        <v>0.84375</v>
      </c>
      <c r="H44" s="2">
        <v>2</v>
      </c>
      <c r="J44" s="2" t="str">
        <f>""</f>
        <v/>
      </c>
      <c r="K44" s="2" t="s">
        <v>95</v>
      </c>
      <c r="L44" s="2" t="str">
        <f ca="1">IF(Table1[[#This Row],[Status]]="pld","N",IF(Table1[[#This Row],[Date]]&lt;(TODAY()+60),"Y","N"))</f>
        <v>N</v>
      </c>
      <c r="M44" s="2" t="str">
        <f>RIGHT(F44,2)</f>
        <v>22</v>
      </c>
      <c r="N44" s="2" t="str">
        <f>TEXT(P44,"mmm")</f>
        <v>May</v>
      </c>
      <c r="O44" s="2" t="str">
        <f>TEXT(Table1[[#This Row],[Date]],"ddd")</f>
        <v>Tue</v>
      </c>
      <c r="P44" s="3">
        <f>(TEXT(SUBSTITUTE(MID(Table1[[#This Row],[Match Date ]],7,50)," ","-")*1,"dd-mmm-yy"))*1</f>
        <v>44691</v>
      </c>
    </row>
    <row r="45" spans="1:16" x14ac:dyDescent="0.35">
      <c r="A45" s="2" t="s">
        <v>24</v>
      </c>
      <c r="B45" s="2">
        <v>3</v>
      </c>
      <c r="C45" s="2" t="s">
        <v>19</v>
      </c>
      <c r="D45" s="2" t="s">
        <v>7</v>
      </c>
      <c r="E45" s="2" t="s">
        <v>11</v>
      </c>
      <c r="F45" s="3" t="s">
        <v>22</v>
      </c>
      <c r="G45" s="4">
        <v>0.83333333333333337</v>
      </c>
      <c r="H45" s="2">
        <v>2</v>
      </c>
      <c r="J45" s="2" t="str">
        <f>""</f>
        <v/>
      </c>
      <c r="K45" s="2" t="s">
        <v>96</v>
      </c>
      <c r="L45" s="2" t="str">
        <f ca="1">IF(Table1[[#This Row],[Status]]="pld","N",IF(Table1[[#This Row],[Date]]&lt;(TODAY()+60),"Y","N"))</f>
        <v>N</v>
      </c>
      <c r="M45" s="2" t="str">
        <f>RIGHT(F45,2)</f>
        <v>22</v>
      </c>
      <c r="N45" s="2" t="str">
        <f>TEXT(P45,"mmm")</f>
        <v>May</v>
      </c>
      <c r="O45" s="2" t="str">
        <f>TEXT(Table1[[#This Row],[Date]],"ddd")</f>
        <v>Thu</v>
      </c>
      <c r="P45" s="3">
        <f>(TEXT(SUBSTITUTE(MID(Table1[[#This Row],[Match Date ]],7,50)," ","-")*1,"dd-mmm-yy"))*1</f>
        <v>44693</v>
      </c>
    </row>
    <row r="46" spans="1:16" x14ac:dyDescent="0.35">
      <c r="A46" s="2" t="s">
        <v>58</v>
      </c>
      <c r="B46" s="2">
        <v>1</v>
      </c>
      <c r="C46" s="2" t="s">
        <v>43</v>
      </c>
      <c r="D46" s="2" t="s">
        <v>45</v>
      </c>
      <c r="E46" s="2" t="s">
        <v>11</v>
      </c>
      <c r="F46" s="3" t="s">
        <v>66</v>
      </c>
      <c r="G46" s="4">
        <v>0.83333333333333337</v>
      </c>
      <c r="H46" s="2">
        <v>2</v>
      </c>
      <c r="J46" s="2" t="str">
        <f>""</f>
        <v/>
      </c>
      <c r="K46" s="2" t="s">
        <v>96</v>
      </c>
      <c r="L46" s="2" t="str">
        <f ca="1">IF(Table1[[#This Row],[Status]]="pld","N",IF(Table1[[#This Row],[Date]]&lt;(TODAY()+60),"Y","N"))</f>
        <v>N</v>
      </c>
      <c r="M46" s="2" t="str">
        <f>RIGHT(F46,2)</f>
        <v>22</v>
      </c>
      <c r="N46" s="2" t="str">
        <f>TEXT(P46,"mmm")</f>
        <v>May</v>
      </c>
      <c r="O46" s="2" t="str">
        <f>TEXT(Table1[[#This Row],[Date]],"ddd")</f>
        <v>Fri</v>
      </c>
      <c r="P46" s="3">
        <f>(TEXT(SUBSTITUTE(MID(Table1[[#This Row],[Match Date ]],7,50)," ","-")*1,"dd-mmm-yy"))*1</f>
        <v>44694</v>
      </c>
    </row>
    <row r="47" spans="1:16" x14ac:dyDescent="0.35">
      <c r="A47" s="2" t="s">
        <v>57</v>
      </c>
      <c r="B47" s="2">
        <v>1</v>
      </c>
      <c r="C47" s="2" t="s">
        <v>47</v>
      </c>
      <c r="D47" s="2" t="s">
        <v>40</v>
      </c>
      <c r="E47" s="2" t="s">
        <v>11</v>
      </c>
      <c r="F47" s="3" t="s">
        <v>55</v>
      </c>
      <c r="G47" s="4">
        <v>0.83333333333333337</v>
      </c>
      <c r="H47" s="2">
        <v>2</v>
      </c>
      <c r="J47" s="2" t="str">
        <f>""</f>
        <v/>
      </c>
      <c r="K47" s="2" t="s">
        <v>96</v>
      </c>
      <c r="L47" s="2" t="str">
        <f ca="1">IF(Table1[[#This Row],[Status]]="pld","N",IF(Table1[[#This Row],[Date]]&lt;(TODAY()+60),"Y","N"))</f>
        <v>N</v>
      </c>
      <c r="M47" s="2" t="str">
        <f>RIGHT(F47,2)</f>
        <v>22</v>
      </c>
      <c r="N47" s="2" t="str">
        <f>TEXT(P47,"mmm")</f>
        <v>May</v>
      </c>
      <c r="O47" s="2" t="str">
        <f>TEXT(Table1[[#This Row],[Date]],"ddd")</f>
        <v>Thu</v>
      </c>
      <c r="P47" s="3">
        <f>(TEXT(SUBSTITUTE(MID(Table1[[#This Row],[Match Date ]],7,50)," ","-")*1,"dd-mmm-yy"))*1</f>
        <v>44700</v>
      </c>
    </row>
    <row r="48" spans="1:16" x14ac:dyDescent="0.35"/>
  </sheetData>
  <conditionalFormatting sqref="A2:P47">
    <cfRule type="expression" dxfId="22" priority="1" stopIfTrue="1">
      <formula>$E2="pld"</formula>
    </cfRule>
  </conditionalFormatting>
  <conditionalFormatting sqref="J2:L47">
    <cfRule type="cellIs" dxfId="21" priority="3" operator="equal">
      <formula>"D"</formula>
    </cfRule>
    <cfRule type="cellIs" dxfId="20" priority="4" operator="equal">
      <formula>"W"</formula>
    </cfRule>
    <cfRule type="cellIs" dxfId="19" priority="5" operator="equal">
      <formula>"L"</formula>
    </cfRule>
  </conditionalFormatting>
  <conditionalFormatting sqref="P2:P47">
    <cfRule type="expression" dxfId="18" priority="2">
      <formula>$K2="y"</formula>
    </cfRule>
  </conditionalFormatting>
  <pageMargins left="0.7" right="0.7" top="0.75" bottom="0.75" header="0.3" footer="0.3"/>
  <pageSetup orientation="portrait" horizontalDpi="300" verticalDpi="3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Upcoming</vt:lpstr>
      <vt:lpstr>Fixtures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Lewis</dc:creator>
  <cp:lastModifiedBy>Ian Lewis</cp:lastModifiedBy>
  <dcterms:created xsi:type="dcterms:W3CDTF">2021-12-07T16:28:11Z</dcterms:created>
  <dcterms:modified xsi:type="dcterms:W3CDTF">2022-01-11T13:37:35Z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